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01.1 - Úsek Adamov - Blansko" sheetId="2" r:id="rId2"/>
    <sheet name="01.2 - Úsek Maloměřice - ..." sheetId="3" r:id="rId3"/>
    <sheet name="02.1 - Vedlejší rozpočtov..." sheetId="4" r:id="rId4"/>
  </sheets>
  <definedNames>
    <definedName name="_xlnm.Print_Area" localSheetId="0">'Rekapitulace zakázky'!$D$4:$AO$76,'Rekapitulace zakázky'!$C$82:$AQ$98</definedName>
    <definedName name="_xlnm.Print_Titles" localSheetId="0">'Rekapitulace zakázky'!$92:$92</definedName>
    <definedName name="_xlnm._FilterDatabase" localSheetId="1" hidden="1">'01.1 - Úsek Adamov - Blansko'!$C$118:$K$182</definedName>
    <definedName name="_xlnm.Print_Area" localSheetId="1">'01.1 - Úsek Adamov - Blansko'!$C$4:$J$39,'01.1 - Úsek Adamov - Blansko'!$C$50:$J$76,'01.1 - Úsek Adamov - Blansko'!$C$82:$J$100,'01.1 - Úsek Adamov - Blansko'!$C$106:$K$182</definedName>
    <definedName name="_xlnm.Print_Titles" localSheetId="1">'01.1 - Úsek Adamov - Blansko'!$118:$118</definedName>
    <definedName name="_xlnm._FilterDatabase" localSheetId="2" hidden="1">'01.2 - Úsek Maloměřice - ...'!$C$118:$K$163</definedName>
    <definedName name="_xlnm.Print_Area" localSheetId="2">'01.2 - Úsek Maloměřice - ...'!$C$4:$J$39,'01.2 - Úsek Maloměřice - ...'!$C$50:$J$76,'01.2 - Úsek Maloměřice - ...'!$C$82:$J$100,'01.2 - Úsek Maloměřice - ...'!$C$106:$K$163</definedName>
    <definedName name="_xlnm.Print_Titles" localSheetId="2">'01.2 - Úsek Maloměřice - ...'!$118:$118</definedName>
    <definedName name="_xlnm._FilterDatabase" localSheetId="3" hidden="1">'02.1 - Vedlejší rozpočtov...'!$C$116:$K$125</definedName>
    <definedName name="_xlnm.Print_Area" localSheetId="3">'02.1 - Vedlejší rozpočtov...'!$C$4:$J$39,'02.1 - Vedlejší rozpočtov...'!$C$50:$J$76,'02.1 - Vedlejší rozpočtov...'!$C$82:$J$98,'02.1 - Vedlejší rozpočtov...'!$C$104:$K$125</definedName>
    <definedName name="_xlnm.Print_Titles" localSheetId="3">'02.1 - Vedlejší rozpočtov...'!$116:$116</definedName>
  </definedNames>
  <calcPr/>
</workbook>
</file>

<file path=xl/calcChain.xml><?xml version="1.0" encoding="utf-8"?>
<calcChain xmlns="http://schemas.openxmlformats.org/spreadsheetml/2006/main">
  <c i="4" l="1" r="J37"/>
  <c r="J36"/>
  <c i="1" r="AY97"/>
  <c i="4" r="J35"/>
  <c i="1" r="AX97"/>
  <c i="4"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F113"/>
  <c r="F111"/>
  <c r="E109"/>
  <c r="F91"/>
  <c r="F89"/>
  <c r="E87"/>
  <c r="J24"/>
  <c r="E24"/>
  <c r="J114"/>
  <c r="J23"/>
  <c r="J21"/>
  <c r="E21"/>
  <c r="J113"/>
  <c r="J20"/>
  <c r="J18"/>
  <c r="E18"/>
  <c r="F114"/>
  <c r="J17"/>
  <c r="J12"/>
  <c r="J111"/>
  <c r="E7"/>
  <c r="E85"/>
  <c i="3" r="J37"/>
  <c r="J36"/>
  <c i="1" r="AY96"/>
  <c i="3" r="J35"/>
  <c i="1" r="AX96"/>
  <c i="3"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F115"/>
  <c r="F113"/>
  <c r="E111"/>
  <c r="F91"/>
  <c r="F89"/>
  <c r="E87"/>
  <c r="J24"/>
  <c r="E24"/>
  <c r="J92"/>
  <c r="J23"/>
  <c r="J21"/>
  <c r="E21"/>
  <c r="J115"/>
  <c r="J20"/>
  <c r="J18"/>
  <c r="E18"/>
  <c r="F116"/>
  <c r="J17"/>
  <c r="J12"/>
  <c r="J113"/>
  <c r="E7"/>
  <c r="E85"/>
  <c i="2" r="J37"/>
  <c r="J36"/>
  <c i="1" r="AY95"/>
  <c i="2" r="J35"/>
  <c i="1" r="AX95"/>
  <c i="2"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F115"/>
  <c r="F113"/>
  <c r="E111"/>
  <c r="F91"/>
  <c r="F89"/>
  <c r="E87"/>
  <c r="J24"/>
  <c r="E24"/>
  <c r="J116"/>
  <c r="J23"/>
  <c r="J21"/>
  <c r="E21"/>
  <c r="J115"/>
  <c r="J20"/>
  <c r="J18"/>
  <c r="E18"/>
  <c r="F92"/>
  <c r="J17"/>
  <c r="J12"/>
  <c r="J89"/>
  <c r="E7"/>
  <c r="E109"/>
  <c i="1" r="L90"/>
  <c r="AM90"/>
  <c r="AM89"/>
  <c r="L89"/>
  <c r="AM87"/>
  <c r="L87"/>
  <c r="L85"/>
  <c r="L84"/>
  <c i="4" r="BK125"/>
  <c r="J125"/>
  <c r="BK124"/>
  <c r="J124"/>
  <c r="BK123"/>
  <c r="BK122"/>
  <c r="J121"/>
  <c r="J120"/>
  <c r="J119"/>
  <c i="3" r="BK162"/>
  <c r="BK161"/>
  <c r="J159"/>
  <c r="J158"/>
  <c r="J157"/>
  <c r="BK155"/>
  <c r="BK153"/>
  <c r="BK151"/>
  <c r="J149"/>
  <c r="J148"/>
  <c r="BK147"/>
  <c r="J146"/>
  <c r="BK139"/>
  <c r="BK137"/>
  <c r="J136"/>
  <c r="BK134"/>
  <c r="J133"/>
  <c r="BK131"/>
  <c r="J130"/>
  <c r="BK129"/>
  <c r="BK128"/>
  <c r="BK125"/>
  <c r="BK124"/>
  <c i="2" r="BK181"/>
  <c r="J180"/>
  <c r="BK177"/>
  <c r="J176"/>
  <c r="BK172"/>
  <c r="BK171"/>
  <c r="BK170"/>
  <c r="BK166"/>
  <c r="BK164"/>
  <c r="BK163"/>
  <c r="BK158"/>
  <c r="BK157"/>
  <c r="BK156"/>
  <c r="J145"/>
  <c r="BK144"/>
  <c r="BK141"/>
  <c r="J140"/>
  <c r="BK138"/>
  <c r="BK137"/>
  <c r="BK136"/>
  <c r="J135"/>
  <c r="BK134"/>
  <c r="J133"/>
  <c r="BK132"/>
  <c r="J130"/>
  <c r="J128"/>
  <c r="J127"/>
  <c r="BK124"/>
  <c r="BK123"/>
  <c r="BK122"/>
  <c i="4" r="J123"/>
  <c r="J122"/>
  <c r="BK121"/>
  <c r="BK120"/>
  <c r="BK119"/>
  <c i="3" r="BK163"/>
  <c r="J160"/>
  <c r="BK159"/>
  <c r="BK158"/>
  <c r="BK157"/>
  <c r="BK156"/>
  <c r="J153"/>
  <c r="BK152"/>
  <c r="J150"/>
  <c r="BK148"/>
  <c r="J147"/>
  <c r="BK144"/>
  <c r="J141"/>
  <c r="J140"/>
  <c r="BK133"/>
  <c r="BK132"/>
  <c r="J131"/>
  <c r="BK130"/>
  <c r="J128"/>
  <c r="J125"/>
  <c r="BK123"/>
  <c r="J122"/>
  <c i="2" r="BK182"/>
  <c r="J182"/>
  <c r="J181"/>
  <c r="BK180"/>
  <c r="J179"/>
  <c r="J177"/>
  <c r="BK176"/>
  <c r="BK175"/>
  <c r="J170"/>
  <c r="J169"/>
  <c r="BK168"/>
  <c r="J164"/>
  <c r="BK162"/>
  <c r="J161"/>
  <c r="J159"/>
  <c r="J158"/>
  <c r="J156"/>
  <c r="J155"/>
  <c r="BK154"/>
  <c r="J153"/>
  <c r="J152"/>
  <c r="J149"/>
  <c r="BK148"/>
  <c r="BK143"/>
  <c r="BK142"/>
  <c r="J141"/>
  <c r="BK140"/>
  <c r="J139"/>
  <c r="BK133"/>
  <c r="J131"/>
  <c r="BK129"/>
  <c r="J125"/>
  <c r="J124"/>
  <c i="1" r="AS94"/>
  <c i="4" r="F36"/>
  <c i="3" r="J162"/>
  <c r="J161"/>
  <c r="BK160"/>
  <c r="BK154"/>
  <c r="BK150"/>
  <c r="BK149"/>
  <c r="BK146"/>
  <c r="BK145"/>
  <c r="J144"/>
  <c r="BK142"/>
  <c r="J135"/>
  <c r="J132"/>
  <c r="J129"/>
  <c r="BK127"/>
  <c r="J126"/>
  <c r="J124"/>
  <c i="2" r="BK178"/>
  <c r="J175"/>
  <c r="BK174"/>
  <c r="BK173"/>
  <c r="BK169"/>
  <c r="BK167"/>
  <c r="J165"/>
  <c r="BK161"/>
  <c r="BK159"/>
  <c r="J157"/>
  <c r="BK155"/>
  <c r="J154"/>
  <c r="J151"/>
  <c r="J150"/>
  <c r="BK149"/>
  <c r="J148"/>
  <c r="J147"/>
  <c r="J146"/>
  <c r="J143"/>
  <c r="J137"/>
  <c r="J136"/>
  <c r="J134"/>
  <c r="J132"/>
  <c r="BK131"/>
  <c r="BK130"/>
  <c r="BK128"/>
  <c r="BK127"/>
  <c r="BK126"/>
  <c r="BK125"/>
  <c r="J123"/>
  <c r="J122"/>
  <c i="4" r="F34"/>
  <c i="3" r="J163"/>
  <c r="J156"/>
  <c r="J155"/>
  <c r="J154"/>
  <c r="J152"/>
  <c r="J151"/>
  <c r="J145"/>
  <c r="J142"/>
  <c r="BK141"/>
  <c r="BK140"/>
  <c r="J139"/>
  <c r="BK138"/>
  <c r="J138"/>
  <c r="J137"/>
  <c r="BK136"/>
  <c r="BK135"/>
  <c r="J134"/>
  <c r="J127"/>
  <c r="BK126"/>
  <c r="J123"/>
  <c r="BK122"/>
  <c i="2" r="BK179"/>
  <c r="J178"/>
  <c r="J174"/>
  <c r="J173"/>
  <c r="J172"/>
  <c r="J171"/>
  <c r="J168"/>
  <c r="J167"/>
  <c r="J166"/>
  <c r="BK165"/>
  <c r="J163"/>
  <c r="J162"/>
  <c r="BK153"/>
  <c r="BK152"/>
  <c r="BK151"/>
  <c r="BK150"/>
  <c r="BK147"/>
  <c r="BK146"/>
  <c r="BK145"/>
  <c r="J144"/>
  <c r="J142"/>
  <c r="BK139"/>
  <c r="J138"/>
  <c r="BK135"/>
  <c r="J129"/>
  <c r="J126"/>
  <c l="1" r="T121"/>
  <c r="T120"/>
  <c r="P160"/>
  <c i="3" r="R121"/>
  <c r="R120"/>
  <c r="P143"/>
  <c i="2" r="P121"/>
  <c r="P120"/>
  <c r="P119"/>
  <c i="1" r="AU95"/>
  <c i="2" r="T160"/>
  <c i="3" r="P121"/>
  <c r="P120"/>
  <c r="P119"/>
  <c i="1" r="AU96"/>
  <c i="3" r="BK143"/>
  <c r="J143"/>
  <c r="J99"/>
  <c i="2" r="R121"/>
  <c r="R120"/>
  <c r="R160"/>
  <c i="3" r="T121"/>
  <c r="T120"/>
  <c r="R143"/>
  <c i="4" r="R118"/>
  <c r="R117"/>
  <c i="2" r="BK121"/>
  <c r="J121"/>
  <c r="J98"/>
  <c r="BK160"/>
  <c r="J160"/>
  <c r="J99"/>
  <c i="3" r="BK121"/>
  <c r="J121"/>
  <c r="J98"/>
  <c r="T143"/>
  <c i="4" r="BK118"/>
  <c r="J118"/>
  <c r="J97"/>
  <c r="P118"/>
  <c r="P117"/>
  <c i="1" r="AU97"/>
  <c i="4" r="T118"/>
  <c r="T117"/>
  <c i="2" r="J91"/>
  <c r="F116"/>
  <c r="BE129"/>
  <c r="BE130"/>
  <c r="BE131"/>
  <c r="BE133"/>
  <c r="BE143"/>
  <c r="BE144"/>
  <c r="BE146"/>
  <c r="BE147"/>
  <c r="BE148"/>
  <c r="BE155"/>
  <c r="BE156"/>
  <c r="BE157"/>
  <c r="BE161"/>
  <c r="BE174"/>
  <c r="BE175"/>
  <c r="BE176"/>
  <c i="3" r="E109"/>
  <c r="BE123"/>
  <c r="BE125"/>
  <c r="BE128"/>
  <c r="BE129"/>
  <c r="BE131"/>
  <c r="BE132"/>
  <c r="BE133"/>
  <c r="BE145"/>
  <c r="BE146"/>
  <c r="BE148"/>
  <c r="BE151"/>
  <c r="BE152"/>
  <c r="BE153"/>
  <c r="BE157"/>
  <c r="BE159"/>
  <c r="BE162"/>
  <c i="2" r="E85"/>
  <c r="J113"/>
  <c r="BE123"/>
  <c r="BE128"/>
  <c r="BE132"/>
  <c r="BE134"/>
  <c r="BE135"/>
  <c r="BE138"/>
  <c r="BE139"/>
  <c r="BE140"/>
  <c r="BE141"/>
  <c r="BE145"/>
  <c r="BE152"/>
  <c r="BE158"/>
  <c r="BE162"/>
  <c r="BE163"/>
  <c r="BE165"/>
  <c r="BE166"/>
  <c r="BE167"/>
  <c r="BE170"/>
  <c r="BE177"/>
  <c r="BE179"/>
  <c i="3" r="J89"/>
  <c r="F92"/>
  <c r="BE122"/>
  <c r="BE124"/>
  <c r="BE130"/>
  <c r="BE137"/>
  <c r="BE147"/>
  <c r="BE155"/>
  <c r="BE156"/>
  <c r="BE158"/>
  <c i="1" r="BA97"/>
  <c r="BC97"/>
  <c i="2" r="BE122"/>
  <c r="BE126"/>
  <c r="BE127"/>
  <c r="BE136"/>
  <c r="BE137"/>
  <c r="BE150"/>
  <c r="BE151"/>
  <c r="BE164"/>
  <c r="BE171"/>
  <c r="BE172"/>
  <c r="BE181"/>
  <c r="BE182"/>
  <c i="3" r="J91"/>
  <c r="J116"/>
  <c r="BE126"/>
  <c r="BE127"/>
  <c r="BE134"/>
  <c r="BE135"/>
  <c r="BE136"/>
  <c r="BE138"/>
  <c r="BE144"/>
  <c r="BE149"/>
  <c r="BE150"/>
  <c r="BE154"/>
  <c r="BE161"/>
  <c r="BE163"/>
  <c i="4" r="J91"/>
  <c r="J92"/>
  <c r="E107"/>
  <c r="BE120"/>
  <c r="BE122"/>
  <c i="2" r="J92"/>
  <c r="BE124"/>
  <c r="BE125"/>
  <c r="BE142"/>
  <c r="BE149"/>
  <c r="BE153"/>
  <c r="BE154"/>
  <c r="BE159"/>
  <c r="BE168"/>
  <c r="BE169"/>
  <c r="BE173"/>
  <c r="BE178"/>
  <c r="BE180"/>
  <c i="3" r="BE139"/>
  <c r="BE140"/>
  <c r="BE141"/>
  <c r="BE142"/>
  <c r="BE160"/>
  <c i="4" r="J89"/>
  <c r="F92"/>
  <c r="BE119"/>
  <c r="BE121"/>
  <c r="BE123"/>
  <c r="BE124"/>
  <c r="BE125"/>
  <c i="2" r="F36"/>
  <c i="1" r="BC95"/>
  <c i="3" r="J34"/>
  <c i="1" r="AW96"/>
  <c i="3" r="F37"/>
  <c i="1" r="BD96"/>
  <c i="2" r="F37"/>
  <c i="1" r="BD95"/>
  <c i="4" r="J34"/>
  <c i="1" r="AW97"/>
  <c i="3" r="F34"/>
  <c i="1" r="BA96"/>
  <c i="2" r="F35"/>
  <c i="1" r="BB95"/>
  <c i="2" r="J34"/>
  <c i="1" r="AW95"/>
  <c i="3" r="F35"/>
  <c i="1" r="BB96"/>
  <c i="4" r="F37"/>
  <c i="1" r="BD97"/>
  <c i="3" r="F36"/>
  <c i="1" r="BC96"/>
  <c i="2" r="F34"/>
  <c i="1" r="BA95"/>
  <c i="4" r="F35"/>
  <c i="1" r="BB97"/>
  <c i="2" l="1" r="R119"/>
  <c r="T119"/>
  <c i="3" r="T119"/>
  <c r="R119"/>
  <c i="2" r="BK120"/>
  <c r="BK119"/>
  <c r="J119"/>
  <c r="J96"/>
  <c i="3" r="BK120"/>
  <c r="BK119"/>
  <c r="J119"/>
  <c r="J96"/>
  <c i="4" r="BK117"/>
  <c r="J117"/>
  <c r="J96"/>
  <c i="1" r="BA94"/>
  <c r="AW94"/>
  <c r="AK30"/>
  <c r="BD94"/>
  <c r="W33"/>
  <c r="AU94"/>
  <c r="BC94"/>
  <c r="AY94"/>
  <c i="3" r="J33"/>
  <c i="1" r="AV96"/>
  <c r="AT96"/>
  <c r="BB94"/>
  <c r="W31"/>
  <c i="3" r="F33"/>
  <c i="1" r="AZ96"/>
  <c i="4" r="J33"/>
  <c i="1" r="AV97"/>
  <c r="AT97"/>
  <c i="2" r="F33"/>
  <c i="1" r="AZ95"/>
  <c i="4" r="F33"/>
  <c i="1" r="AZ97"/>
  <c i="2" r="J33"/>
  <c i="1" r="AV95"/>
  <c r="AT95"/>
  <c i="2" l="1" r="J120"/>
  <c r="J97"/>
  <c i="3" r="J120"/>
  <c r="J97"/>
  <c i="1" r="AZ94"/>
  <c r="W29"/>
  <c i="4" r="J30"/>
  <c i="1" r="AG97"/>
  <c r="AN97"/>
  <c r="W30"/>
  <c r="W32"/>
  <c i="2" r="J30"/>
  <c i="1" r="AG95"/>
  <c r="AN95"/>
  <c r="AX94"/>
  <c i="3" r="J30"/>
  <c i="1" r="AG96"/>
  <c r="AN96"/>
  <c i="2" l="1" r="J39"/>
  <c i="3" r="J39"/>
  <c i="4" r="J39"/>
  <c i="1" r="AV94"/>
  <c r="AK29"/>
  <c r="AG94"/>
  <c r="AK26"/>
  <c l="1" r="AK35"/>
  <c r="AT94"/>
  <c l="1" r="AN94"/>
</calcChain>
</file>

<file path=xl/sharedStrings.xml><?xml version="1.0" encoding="utf-8"?>
<sst xmlns="http://schemas.openxmlformats.org/spreadsheetml/2006/main">
  <si>
    <t>Export Komplet</t>
  </si>
  <si>
    <t/>
  </si>
  <si>
    <t>2.0</t>
  </si>
  <si>
    <t>False</t>
  </si>
  <si>
    <t>{d3b6f5f5-df12-46f6-82be-894d3c8826c1}</t>
  </si>
  <si>
    <t xml:space="preserve">&gt;&gt;  skryté sloupce  &lt;&lt;</t>
  </si>
  <si>
    <t>0,01</t>
  </si>
  <si>
    <t>21</t>
  </si>
  <si>
    <t>15</t>
  </si>
  <si>
    <t>REKAPITULACE ZAKÁZKY</t>
  </si>
  <si>
    <t xml:space="preserve">v ---  níže se nacházejí doplnkové a pomocné údaje k sestavám  --- v</t>
  </si>
  <si>
    <t>Návod na vyplnění</t>
  </si>
  <si>
    <t>0,001</t>
  </si>
  <si>
    <t>Kód:</t>
  </si>
  <si>
    <t>20200205</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</si>
  <si>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</si>
  <si>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Zakázka:</t>
  </si>
  <si>
    <t>Výměna kolejnic v úseku Brno-Maloměřice - Blansko</t>
  </si>
  <si>
    <t>KSO:</t>
  </si>
  <si>
    <t>CC-CZ:</t>
  </si>
  <si>
    <t>Místo:</t>
  </si>
  <si>
    <t>Brno-Maloměřice - Blansko</t>
  </si>
  <si>
    <t>Datum:</t>
  </si>
  <si>
    <t>5. 2. 2020</t>
  </si>
  <si>
    <t>Zadavatel:</t>
  </si>
  <si>
    <t>IČ:</t>
  </si>
  <si>
    <t>70994234</t>
  </si>
  <si>
    <t>Správa železnic, státní organizace</t>
  </si>
  <si>
    <t>DIČ:</t>
  </si>
  <si>
    <t>CZ70994234</t>
  </si>
  <si>
    <t>Uchazeč:</t>
  </si>
  <si>
    <t>Vyplň údaj</t>
  </si>
  <si>
    <t>Projektant:</t>
  </si>
  <si>
    <t xml:space="preserve"> </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</si>
  <si>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</si>
  <si>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</si>
  <si>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</si>
  <si>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</si>
  <si>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</si>
  <si>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</si>
  <si>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</si>
  <si>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</si>
  <si>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</si>
  <si>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</si>
  <si>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</si>
  <si>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</si>
  <si>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</si>
  <si>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</si>
  <si>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</si>
  <si>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</si>
  <si>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</si>
  <si>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</si>
  <si>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</si>
  <si>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</si>
  <si>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</si>
  <si>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</si>
  <si>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</si>
  <si>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</si>
  <si>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</si>
  <si>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</si>
  <si>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</si>
  <si>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</si>
  <si>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</si>
  <si>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</si>
  <si>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</si>
  <si>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</si>
  <si>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</si>
  <si>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</si>
  <si>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</si>
  <si>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</si>
  <si>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</si>
  <si>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</si>
  <si>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</si>
  <si>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</si>
  <si>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</si>
  <si>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</si>
  <si>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</si>
  <si>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</si>
  <si>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</si>
  <si>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</si>
  <si>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</si>
  <si>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</si>
  <si>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01.1</t>
  </si>
  <si>
    <t>Úsek Adamov - Blansko</t>
  </si>
  <si>
    <t>STA</t>
  </si>
  <si>
    <t>1</t>
  </si>
  <si>
    <t>{daf5821a-9e75-48ad-a0e6-de3fa1077c23}</t>
  </si>
  <si>
    <t>2</t>
  </si>
  <si>
    <t>01.2</t>
  </si>
  <si>
    <t>Úsek Maloměřice - Adamov</t>
  </si>
  <si>
    <t>{9392d837-20a5-49b2-bb20-964decfc0faf}</t>
  </si>
  <si>
    <t>02.1</t>
  </si>
  <si>
    <t>Vedlejší rozpočtové náklady</t>
  </si>
  <si>
    <t>{2a7bcd90-87b9-4520-9da7-876ef2f26f4e}</t>
  </si>
  <si>
    <t>KRYCÍ LIST SOUPISU PRACÍ</t>
  </si>
  <si>
    <t>Objekt:</t>
  </si>
  <si>
    <t>01.1 - Úsek Adamov - Blansko</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</si>
  <si>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</si>
  <si>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</si>
  <si>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</si>
  <si>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</si>
  <si>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</si>
  <si>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</si>
  <si>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</si>
  <si>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</si>
  <si>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</si>
  <si>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</si>
  <si>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</si>
  <si>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</si>
  <si>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</si>
  <si>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</si>
  <si>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</si>
  <si>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</si>
  <si>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</si>
  <si>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</si>
  <si>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</si>
  <si>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</si>
  <si>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</si>
  <si>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</si>
  <si>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</si>
  <si>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</si>
  <si>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</si>
  <si>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</si>
  <si>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</si>
  <si>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5906015120</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</si>
  <si>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</si>
  <si>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kus</t>
  </si>
  <si>
    <t>Sborník UOŽI 01 2019</t>
  </si>
  <si>
    <t>4</t>
  </si>
  <si>
    <t>2120158989</t>
  </si>
  <si>
    <t>5906045020</t>
  </si>
  <si>
    <t>Příplatek za překážku po obou stranách koleje. Poznámka: 1. V cenách jsou započteny náklady na obtížnou manipulaci u překážky dlouhé alespoň 0,5 metru a vzdálené méně než 2,5 metru od osy koleje. Pro výkon se stanoví délka nezbytně nutná.</t>
  </si>
  <si>
    <t>m</t>
  </si>
  <si>
    <t>-1662374593</t>
  </si>
  <si>
    <t>3</t>
  </si>
  <si>
    <t>5906105020</t>
  </si>
  <si>
    <t>Demontáž pražce betonový. Poznámka: 1. V cenách jsou započteny náklady na manipulaci, demontáž, odstrojení do součástí a uložení pražců.</t>
  </si>
  <si>
    <t>-1180524152</t>
  </si>
  <si>
    <t>5909032020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</si>
  <si>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</si>
  <si>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km</t>
  </si>
  <si>
    <t>-1334245930</t>
  </si>
  <si>
    <t>6</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</si>
  <si>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</si>
  <si>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</si>
  <si>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m3</t>
  </si>
  <si>
    <t>-1976964401</t>
  </si>
  <si>
    <t>7</t>
  </si>
  <si>
    <t>M</t>
  </si>
  <si>
    <t>5955101000</t>
  </si>
  <si>
    <t>Kamenivo drcené štěrk frakce 31,5/63 třídy BI</t>
  </si>
  <si>
    <t>t</t>
  </si>
  <si>
    <t>8</t>
  </si>
  <si>
    <t>-934093172</t>
  </si>
  <si>
    <t>5905115010</t>
  </si>
  <si>
    <t>Příplatek za úpravu nadvýšení KL v oblouku o malém poloměru. Poznámka: 1. V cenách jsou započteny náklady na úpravu nadvýšení KL ručně. 2. V cenách nejsou obsaženy náklady na doplnění a zřízení nadvýšení z vozů a na dodávku kameniva.</t>
  </si>
  <si>
    <t>1582584603</t>
  </si>
  <si>
    <t>9</t>
  </si>
  <si>
    <t>5907050010</t>
  </si>
  <si>
    <t>Dělení kolejnic řezáním nebo rozbroušením tv. UIC60 nebo R65. Poznámka: 1. V cenách jsou započteny náklady na manipulaci podložení, označení a provedení řezu kolejnice.</t>
  </si>
  <si>
    <t>464193840</t>
  </si>
  <si>
    <t>10</t>
  </si>
  <si>
    <t>5907050020</t>
  </si>
  <si>
    <t>Dělení kolejnic řezáním nebo rozbroušením tv. S49. Poznámka: 1. V cenách jsou započteny náklady na manipulaci podložení, označení a provedení řezu kolejnice.</t>
  </si>
  <si>
    <t>-2087105257</t>
  </si>
  <si>
    <t>11</t>
  </si>
  <si>
    <t>5907050110</t>
  </si>
  <si>
    <t>Dělení kolejnic kyslíkem tv. UIC60 nebo R65. Poznámka: 1. V cenách jsou započteny náklady na manipulaci podložení, označení a provedení řezu kolejnice.</t>
  </si>
  <si>
    <t>426343864</t>
  </si>
  <si>
    <t>12</t>
  </si>
  <si>
    <t>5907050120</t>
  </si>
  <si>
    <t>Dělení kolejnic kyslíkem tv. S49. Poznámka: 1. V cenách jsou započteny náklady na manipulaci podložení, označení a provedení řezu kolejnice.</t>
  </si>
  <si>
    <t>-859360865</t>
  </si>
  <si>
    <t>13</t>
  </si>
  <si>
    <t>5907025460</t>
  </si>
  <si>
    <t>Výměna kolejnicových pásů současně s výměnou pryžové podložky tv. UIC60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</si>
  <si>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884940948</t>
  </si>
  <si>
    <t>14</t>
  </si>
  <si>
    <t>5907025385</t>
  </si>
  <si>
    <t>Výměna kolejnicových pásů současně s výměnou kompletů a pryžové podložky tv. UIC60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</si>
  <si>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1491492196</t>
  </si>
  <si>
    <t>17</t>
  </si>
  <si>
    <t>5958158030</t>
  </si>
  <si>
    <t>Podložka pryžová pod patu kolejnice WU 7 174x152x7 (Vossloh)</t>
  </si>
  <si>
    <t>-247910057</t>
  </si>
  <si>
    <t>18</t>
  </si>
  <si>
    <t>5958125000</t>
  </si>
  <si>
    <t>Komplety s antikorozní úpravou Skl 14 (svěrka Skl14, vrtule R1, podložka Uls7)</t>
  </si>
  <si>
    <t>902231517</t>
  </si>
  <si>
    <t>19</t>
  </si>
  <si>
    <t>5957113025</t>
  </si>
  <si>
    <t>Kolejnice přechodové tv. UIC 60/S49 levá</t>
  </si>
  <si>
    <t>-449755551</t>
  </si>
  <si>
    <t>20</t>
  </si>
  <si>
    <t>5957113030</t>
  </si>
  <si>
    <t>Kolejnice přechodové tv. UIC 60/S49 pravá</t>
  </si>
  <si>
    <t>-397745516</t>
  </si>
  <si>
    <t>5907025415</t>
  </si>
  <si>
    <t>Výměna kolejnicových pásů současně s výměnou kompletů a pryžové podložky tv. S49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</si>
  <si>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-864549436</t>
  </si>
  <si>
    <t>23</t>
  </si>
  <si>
    <t>5958128005</t>
  </si>
  <si>
    <t>Komplety Skl 24 (šroub RS 0, matice M 22, podložka Uls 6)</t>
  </si>
  <si>
    <t>-1541210656</t>
  </si>
  <si>
    <t>24</t>
  </si>
  <si>
    <t>5958158005</t>
  </si>
  <si>
    <t xml:space="preserve">Podložka pryžová pod patu kolejnice S49  183/126/6</t>
  </si>
  <si>
    <t>-1772155844</t>
  </si>
  <si>
    <t>25</t>
  </si>
  <si>
    <t>5907010020</t>
  </si>
  <si>
    <t>Výměna LISŮ tv. UIC60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</si>
  <si>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213731687</t>
  </si>
  <si>
    <t>26</t>
  </si>
  <si>
    <t>5957122010</t>
  </si>
  <si>
    <t>Lepený izolovaný styk tv. UIC60 z kolejnic vyšší jakosti délky 3,60 m</t>
  </si>
  <si>
    <t>724998297</t>
  </si>
  <si>
    <t>27</t>
  </si>
  <si>
    <t>5908050040</t>
  </si>
  <si>
    <t>Výměna upevnění bezpokladnicového komplet. Poznámka: 1. V cenách jsou započteny náklady na demontáž, výměnu a montáž, ošetření součástí mazivem a naložení výzisku na dopravní prostředek. 2. V cenách nejsou obsaženy náklady na vrtání pražce a dodávku materiálu.</t>
  </si>
  <si>
    <t>-1198960152</t>
  </si>
  <si>
    <t>28</t>
  </si>
  <si>
    <t>5958128000</t>
  </si>
  <si>
    <t xml:space="preserve">Komplety Skl 14  (svěrka Skl 14, vrtule R1,podložka Uls7)</t>
  </si>
  <si>
    <t>1213788784</t>
  </si>
  <si>
    <t>29</t>
  </si>
  <si>
    <t>5910040320</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</si>
  <si>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</si>
  <si>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696454882</t>
  </si>
  <si>
    <t>30</t>
  </si>
  <si>
    <t>5910040330</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</si>
  <si>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</si>
  <si>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880193314</t>
  </si>
  <si>
    <t>31</t>
  </si>
  <si>
    <t>5910045020</t>
  </si>
  <si>
    <t>Zajištění polohy kolejnice bočními válečkovými opěrkami rozdělení pražců "d". Poznámka: 1. V cenách jsou započteny náklady na montáž a demontáž bočních opěrek v oblouku o malém poloměru.</t>
  </si>
  <si>
    <t>-716449917</t>
  </si>
  <si>
    <t>32</t>
  </si>
  <si>
    <t>5910045030</t>
  </si>
  <si>
    <t>Zajištění polohy kolejnice bočními válečkovými opěrkami rozdělení pražců "u". Poznámka: 1. V cenách jsou započteny náklady na montáž a demontáž bočních opěrek v oblouku o malém poloměru.</t>
  </si>
  <si>
    <t>1145195756</t>
  </si>
  <si>
    <t>33</t>
  </si>
  <si>
    <t>5910015010</t>
  </si>
  <si>
    <t>Odtavovací stykové svařování mobilní svářečkou kolejnic nových délky do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</si>
  <si>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svar</t>
  </si>
  <si>
    <t>-2024235184</t>
  </si>
  <si>
    <t>34</t>
  </si>
  <si>
    <t>5910020010</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</si>
  <si>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</si>
  <si>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-546454794</t>
  </si>
  <si>
    <t>35</t>
  </si>
  <si>
    <t>5910020030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</si>
  <si>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</si>
  <si>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41735244</t>
  </si>
  <si>
    <t>36</t>
  </si>
  <si>
    <t>5910030310</t>
  </si>
  <si>
    <t>Příplatek za směrové vyrovnání kolejnic v obloucích o poloměru 300 m a menším. Poznámka: 1. V cenách jsou započteny náklady na použití přípravku pro směrové vyrovnání kolejnic.</t>
  </si>
  <si>
    <t>1444675859</t>
  </si>
  <si>
    <t>37</t>
  </si>
  <si>
    <t>5910035010</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</si>
  <si>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</si>
  <si>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926878769</t>
  </si>
  <si>
    <t>38</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</si>
  <si>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</si>
  <si>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</si>
  <si>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-594140581</t>
  </si>
  <si>
    <t>39</t>
  </si>
  <si>
    <t>5910040420</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</si>
  <si>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</si>
  <si>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-1960921572</t>
  </si>
  <si>
    <t>40</t>
  </si>
  <si>
    <t>5910040430</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</si>
  <si>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</si>
  <si>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1492004350</t>
  </si>
  <si>
    <t>41</t>
  </si>
  <si>
    <t>5905110010</t>
  </si>
  <si>
    <t>Snížení KL pod patou kolejnice v koleji. Poznámka: 1. V cenách jsou započteny náklady na snížení KL pod patou kolejnice ručně vidlemi. 2. V cenách nejsou obsaženy náklady na doplnění a dodávku kameniva.</t>
  </si>
  <si>
    <t>-1594728118</t>
  </si>
  <si>
    <t>42</t>
  </si>
  <si>
    <t>5901005010</t>
  </si>
  <si>
    <t>Měření geometrických parametrů měřícím vozíkem v koleji. Poznámka: 1. V cenách jsou započteny náklady na měření provozních odchylek dle ČSN, zpracování a předání tištěných výstupů objednateli.</t>
  </si>
  <si>
    <t>-1196495210</t>
  </si>
  <si>
    <t>OST</t>
  </si>
  <si>
    <t>Ostatní</t>
  </si>
  <si>
    <t>43</t>
  </si>
  <si>
    <t>7497371625</t>
  </si>
  <si>
    <t>Demontáže zařízení trakčního vedení svodu ukolejnění konstrukcí a stožárů - demontáž stávajícího zařízení se všemi pomocnými doplňujícími úpravami</t>
  </si>
  <si>
    <t>512</t>
  </si>
  <si>
    <t>-14617507</t>
  </si>
  <si>
    <t>44</t>
  </si>
  <si>
    <t>7497351560</t>
  </si>
  <si>
    <t>Montáž přímého ukolejnění na elektrizovaných tratích nebo v kolejových obvodech</t>
  </si>
  <si>
    <t>-222260416</t>
  </si>
  <si>
    <t>45</t>
  </si>
  <si>
    <t>7499700100</t>
  </si>
  <si>
    <t>Konstrukční prvky trakčního vedení Svorka ukolejňovací "pro kolejnici 60E2"</t>
  </si>
  <si>
    <t>128</t>
  </si>
  <si>
    <t>-1733326315</t>
  </si>
  <si>
    <t>46</t>
  </si>
  <si>
    <t>7497350210</t>
  </si>
  <si>
    <t>Demontáž a opětovná montáž proudového propojení</t>
  </si>
  <si>
    <t>-451623522</t>
  </si>
  <si>
    <t>47</t>
  </si>
  <si>
    <t>7497301790</t>
  </si>
  <si>
    <t>Vodiče trakčního vedení Lano 240 mm2 AlFe (lano pro ZV, NV, OV, ochranné)</t>
  </si>
  <si>
    <t>348398501</t>
  </si>
  <si>
    <t>48</t>
  </si>
  <si>
    <t>7592005120</t>
  </si>
  <si>
    <t>Montáž informačního bodu MIB 6 - uložení a připevnění na určené místo, seřízení, přezkoušení</t>
  </si>
  <si>
    <t>-788961229</t>
  </si>
  <si>
    <t>49</t>
  </si>
  <si>
    <t>7592005162</t>
  </si>
  <si>
    <t>Montáž balízy do kolejiště pomocí systému Vortok</t>
  </si>
  <si>
    <t>-1806649098</t>
  </si>
  <si>
    <t>50</t>
  </si>
  <si>
    <t>7592007120</t>
  </si>
  <si>
    <t>Demontáž informačního bodu MIB 6</t>
  </si>
  <si>
    <t>-1357468830</t>
  </si>
  <si>
    <t>51</t>
  </si>
  <si>
    <t>7592007162</t>
  </si>
  <si>
    <t>Demontáž balízy upevněné pomocí systému Vortok</t>
  </si>
  <si>
    <t>-1901771230</t>
  </si>
  <si>
    <t>52</t>
  </si>
  <si>
    <t>7594105010</t>
  </si>
  <si>
    <t>Odpojení a zpětné připojení lan propojovacích jednoho stykového transformátoru - včetně odpojení a připevnění lanového propojení na pražce nebo montážní trámky</t>
  </si>
  <si>
    <t>1462753295</t>
  </si>
  <si>
    <t>53</t>
  </si>
  <si>
    <t>9902100100</t>
  </si>
  <si>
    <t>Drobný materiál do Blanska - Doprava dodávek zhotovitele, dodávek objednatele nebo výzisku mechanizací přes 3,5 t sypanin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</si>
  <si>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1651961448</t>
  </si>
  <si>
    <t>54</t>
  </si>
  <si>
    <t>9902100200</t>
  </si>
  <si>
    <t>Štěrk - Doprava dodávek zhotovitele, dodávek objednatele nebo výzisku mechanizací přes 3,5 t sypanin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</si>
  <si>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1977339466</t>
  </si>
  <si>
    <t>55</t>
  </si>
  <si>
    <t>9902100300</t>
  </si>
  <si>
    <t>Pryžové podložky na likvidaci - Doprava dodávek zhotovitele, dodávek objednatele nebo výzisku mechanizací přes 3,5 t sypanin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</si>
  <si>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-1184973708</t>
  </si>
  <si>
    <t>56</t>
  </si>
  <si>
    <t>9902100800</t>
  </si>
  <si>
    <t>Drobný materiál, LISy, přechodové kolejnice - Doprava dodávek zhotovitele, dodávek objednatele nebo výzisku mechanizací přes 3,5 t sypanin do 150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</si>
  <si>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302773319</t>
  </si>
  <si>
    <t>57</t>
  </si>
  <si>
    <t>9902200100</t>
  </si>
  <si>
    <t>Kolejnice a pražce z Blanska, šrot kolejnic do Blanska - Doprava dodávek zhotovitele, dodávek objednatele nebo výzisku mechanizací přes 3,5 t objemnějšího kusového materiálu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</si>
  <si>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-1475364462</t>
  </si>
  <si>
    <t>58</t>
  </si>
  <si>
    <t>9902200300</t>
  </si>
  <si>
    <t>Betonové pražce na likvidaci - Doprava dodávek zhotovitele, dodávek objednatele nebo výzisku mechanizací přes 3,5 t objemnějšího kusového materiálu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</si>
  <si>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53629799</t>
  </si>
  <si>
    <t>59</t>
  </si>
  <si>
    <t>9902900100</t>
  </si>
  <si>
    <t>Drobný šrot k přepravě do Blanska - Naložení sypanin, drobného kusového materiálu, suti Poznámka: Ceny jsou určeny pro nakládání materiálu v případech, kdy není naložení součástí dodávky materiálu nebo není uvedeno v popisu cen a pro nakládání z meziskládky. Ceny se použijí i pro nakládání materiálu z vlastních zásob objednatele.</t>
  </si>
  <si>
    <t>-1799969633</t>
  </si>
  <si>
    <t>60</t>
  </si>
  <si>
    <t>9902900200</t>
  </si>
  <si>
    <t>Šrotové kolejnice k přepravě do Blanska - Naložení objemnějšího kusového materiálu, vybouraných hmot Poznámka: Ceny jsou určeny pro nakládání materiálu v případech, kdy není naložení součástí dodávky materiálu nebo není uvedeno v popisu cen a pro nakládání z meziskládky. Ceny se použijí i pro nakládání materiálu z vlastních zásob objednatele.</t>
  </si>
  <si>
    <t>1919606730</t>
  </si>
  <si>
    <t>61</t>
  </si>
  <si>
    <t>9903100100</t>
  </si>
  <si>
    <t>Dvoucestný bagr - Přeprava mechanizace na místo prováděných prací o hmotnosti do 12 t přes 50 do 100 km Poznámka: Ceny jsou určeny pro dopravu mechanizmů na místo prováděných prací po silnici i po kolejích.V ceně jsou započteny i náklady na zpáteční cestu dopravního prostředku. Měrnou jednotkou je kus přepravovaného stroje.</t>
  </si>
  <si>
    <t>360730349</t>
  </si>
  <si>
    <t>62</t>
  </si>
  <si>
    <t>9903200200</t>
  </si>
  <si>
    <t>ASP, SSP, mobilní svařovna - Přeprava mechanizace na místo prováděných prací o hmotnosti přes 12 t do 200 km Poznámka: Ceny jsou určeny pro dopravu mechanizmů na místo prováděných prací po silnici i po kolejích.V ceně jsou započteny i náklady na zpáteční cestu dopravního prostředku. Měrnou jednotkou je kus přepravovaného stroje.</t>
  </si>
  <si>
    <t>-1157836318</t>
  </si>
  <si>
    <t>63</t>
  </si>
  <si>
    <t>9909000400</t>
  </si>
  <si>
    <t>Poplatek za likvidaci plastových součástí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</si>
  <si>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98580521</t>
  </si>
  <si>
    <t>64</t>
  </si>
  <si>
    <t>9909000500</t>
  </si>
  <si>
    <t>Poplatek uložení odpadu betonových prefabrikátů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</si>
  <si>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-341482473</t>
  </si>
  <si>
    <t>01.2 - Úsek Maloměřice - Adamov</t>
  </si>
  <si>
    <t>16</t>
  </si>
  <si>
    <t>22</t>
  </si>
  <si>
    <t>233036030</t>
  </si>
  <si>
    <t>-253440052</t>
  </si>
  <si>
    <t>1725398983</t>
  </si>
  <si>
    <t>1018962208</t>
  </si>
  <si>
    <t>773840437</t>
  </si>
  <si>
    <t>Drobný materiál, LISy - Doprava dodávek zhotovitele, dodávek objednatele nebo výzisku mechanizací přes 3,5 t sypanin do 150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</si>
  <si>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Kolejnice z Blanska, šrot kolejnic do Blanska - Doprava dodávek zhotovitele, dodávek objednatele nebo výzisku mechanizací přes 3,5 t objemnějšího kusového materiálu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</si>
  <si>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02.1 - Vedlejší rozpočtové náklady</t>
  </si>
  <si>
    <t>VRN - Vedlejší rozpočtové náklady</t>
  </si>
  <si>
    <t>VRN</t>
  </si>
  <si>
    <t>022111011</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</si>
  <si>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</si>
  <si>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-1317263973</t>
  </si>
  <si>
    <t>022121001</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</si>
  <si>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</si>
  <si>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kpl</t>
  </si>
  <si>
    <t>-1612265650</t>
  </si>
  <si>
    <t>023121011</t>
  </si>
  <si>
    <t>Projektové práce Projektová dokumentace - přípravné práce Zjednodušený projekt opravy zabezpečovacích, sdělovacích, elektrických zařízení - V sazbě jsou započteny náklady na vyhotovení projektové dokumentace podle požadavku objednatele v rozsahu pro ohlášení podle požadavku objednatele. PROJEKT PROVIZORNÍHO UKOLEJNĚNÍ A ÚPRAVY ZAB.ZAŘ</t>
  </si>
  <si>
    <t>-591056032</t>
  </si>
  <si>
    <t>031101031</t>
  </si>
  <si>
    <t>Pronájem železničních vozů - Zařízení a vybavení staveniště vyjma dále jmenované práce včetně opatření na ochranu sousedních pozemků, včetně opatření na ochranu sousedních pozemků, informační tabule, dopravního značení na staveništi aj. při velikosti nákladů přes 5 do 20 mil. Kč</t>
  </si>
  <si>
    <t>-1264907944</t>
  </si>
  <si>
    <t>031101041</t>
  </si>
  <si>
    <t>Zařízení staveniště - 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</si>
  <si>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-703615249</t>
  </si>
  <si>
    <t>031111051</t>
  </si>
  <si>
    <t>Pronájem ploch - Zařízení a vybavení staveniště pronájem ploch</t>
  </si>
  <si>
    <t>1756871183</t>
  </si>
  <si>
    <t>033131001</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</si>
  <si>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</si>
  <si>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-892966114</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</si>
</sst>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3" fillId="0" borderId="0" applyNumberFormat="0" applyFill="0" applyBorder="0" applyAlignment="0" applyProtection="0"/>
  </cellStyleXfs>
  <cellXfs count="21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10" fillId="2" borderId="0" xfId="0" applyFont="1" applyFill="1" applyAlignment="1">
      <alignment horizontal="center"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1" fillId="0" borderId="0" xfId="0" applyFont="1" applyAlignment="1">
      <alignment horizontal="left" vertical="center"/>
    </xf>
    <xf numFmtId="0" fontId="10"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13"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13"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4" fillId="0" borderId="5" xfId="0" applyFont="1" applyBorder="1" applyAlignment="1">
      <alignment horizontal="left" vertical="center"/>
    </xf>
    <xf numFmtId="0" fontId="0" fillId="0" borderId="5" xfId="0" applyFont="1" applyBorder="1" applyAlignment="1">
      <alignment vertical="center"/>
    </xf>
    <xf numFmtId="4" fontId="14" fillId="0" borderId="5" xfId="0" applyNumberFormat="1"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164" fontId="1" fillId="0" borderId="0" xfId="0" applyNumberFormat="1" applyFont="1" applyAlignment="1">
      <alignment horizontal="left" vertical="center"/>
    </xf>
    <xf numFmtId="4" fontId="15" fillId="0" borderId="0" xfId="0" applyNumberFormat="1" applyFont="1" applyAlignment="1">
      <alignment vertical="center"/>
    </xf>
    <xf numFmtId="0" fontId="15" fillId="0" borderId="0" xfId="0" applyFont="1" applyAlignment="1">
      <alignment horizontal="lef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4" fillId="4" borderId="7" xfId="0" applyFont="1" applyFill="1" applyBorder="1" applyAlignment="1">
      <alignment horizontal="lef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3" xfId="0" applyBorder="1" applyAlignment="1">
      <alignment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4"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9" fillId="5" borderId="6" xfId="0" applyFont="1" applyFill="1" applyBorder="1" applyAlignment="1">
      <alignment horizontal="center" vertical="center"/>
    </xf>
    <xf numFmtId="0" fontId="19" fillId="5" borderId="7" xfId="0" applyFont="1" applyFill="1" applyBorder="1" applyAlignment="1">
      <alignment horizontal="left" vertical="center"/>
    </xf>
    <xf numFmtId="0" fontId="0" fillId="5" borderId="7" xfId="0" applyFont="1" applyFill="1" applyBorder="1" applyAlignment="1">
      <alignment vertical="center"/>
    </xf>
    <xf numFmtId="0" fontId="19" fillId="5" borderId="7" xfId="0" applyFont="1" applyFill="1" applyBorder="1" applyAlignment="1">
      <alignment horizontal="center" vertical="center"/>
    </xf>
    <xf numFmtId="0" fontId="19" fillId="5" borderId="7" xfId="0" applyFont="1" applyFill="1" applyBorder="1" applyAlignment="1">
      <alignment horizontal="right" vertical="center"/>
    </xf>
    <xf numFmtId="0" fontId="19" fillId="5" borderId="8" xfId="0" applyFont="1" applyFill="1" applyBorder="1" applyAlignment="1">
      <alignment horizontal="left" vertical="center"/>
    </xf>
    <xf numFmtId="0" fontId="19" fillId="5" borderId="0" xfId="0" applyFont="1" applyFill="1" applyAlignment="1">
      <alignment horizontal="center" vertical="center"/>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1" fillId="0" borderId="0" xfId="0" applyFont="1" applyAlignment="1">
      <alignment horizontal="left" vertical="center"/>
    </xf>
    <xf numFmtId="0" fontId="21" fillId="0" borderId="0" xfId="0" applyFont="1" applyAlignment="1">
      <alignment vertical="center"/>
    </xf>
    <xf numFmtId="4" fontId="21" fillId="0" borderId="0" xfId="0" applyNumberFormat="1" applyFont="1" applyAlignment="1">
      <alignment horizontal="right" vertical="center"/>
    </xf>
    <xf numFmtId="4" fontId="21" fillId="0" borderId="0" xfId="0" applyNumberFormat="1" applyFont="1" applyAlignment="1">
      <alignment vertical="center"/>
    </xf>
    <xf numFmtId="0" fontId="4" fillId="0" borderId="0" xfId="0" applyFont="1" applyAlignment="1">
      <alignment horizontal="center" vertical="center"/>
    </xf>
    <xf numFmtId="4" fontId="17" fillId="0" borderId="14" xfId="0" applyNumberFormat="1" applyFont="1" applyBorder="1" applyAlignment="1">
      <alignment vertical="center"/>
    </xf>
    <xf numFmtId="4" fontId="17" fillId="0" borderId="0" xfId="0" applyNumberFormat="1" applyFont="1" applyBorder="1" applyAlignment="1">
      <alignment vertical="center"/>
    </xf>
    <xf numFmtId="166" fontId="17" fillId="0" borderId="0" xfId="0" applyNumberFormat="1" applyFont="1" applyBorder="1" applyAlignment="1">
      <alignment vertical="center"/>
    </xf>
    <xf numFmtId="4" fontId="17" fillId="0" borderId="15" xfId="0" applyNumberFormat="1" applyFont="1" applyBorder="1" applyAlignment="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3" xfId="0" applyFont="1" applyBorder="1" applyAlignment="1">
      <alignment vertical="center"/>
    </xf>
    <xf numFmtId="0" fontId="24" fillId="0" borderId="0" xfId="0" applyFont="1" applyAlignment="1">
      <alignment vertical="center"/>
    </xf>
    <xf numFmtId="0" fontId="24" fillId="0" borderId="0" xfId="0" applyFont="1" applyAlignment="1">
      <alignment horizontal="left" vertical="center" wrapText="1"/>
    </xf>
    <xf numFmtId="0" fontId="25" fillId="0" borderId="0" xfId="0" applyFont="1" applyAlignment="1">
      <alignment vertical="center"/>
    </xf>
    <xf numFmtId="4" fontId="25" fillId="0" borderId="0" xfId="0" applyNumberFormat="1" applyFont="1" applyAlignment="1">
      <alignment vertical="center"/>
    </xf>
    <xf numFmtId="0" fontId="3" fillId="0" borderId="0" xfId="0" applyFont="1" applyAlignment="1">
      <alignment horizontal="center" vertical="center"/>
    </xf>
    <xf numFmtId="4" fontId="26" fillId="0" borderId="14" xfId="0" applyNumberFormat="1" applyFont="1" applyBorder="1" applyAlignment="1">
      <alignment vertical="center"/>
    </xf>
    <xf numFmtId="4" fontId="26" fillId="0" borderId="0" xfId="0" applyNumberFormat="1" applyFont="1" applyBorder="1" applyAlignment="1">
      <alignment vertical="center"/>
    </xf>
    <xf numFmtId="166" fontId="26" fillId="0" borderId="0" xfId="0" applyNumberFormat="1" applyFont="1" applyBorder="1" applyAlignment="1">
      <alignment vertical="center"/>
    </xf>
    <xf numFmtId="4" fontId="26" fillId="0" borderId="15" xfId="0" applyNumberFormat="1" applyFont="1" applyBorder="1" applyAlignment="1">
      <alignment vertical="center"/>
    </xf>
    <xf numFmtId="0" fontId="5" fillId="0" borderId="0" xfId="0" applyFont="1" applyAlignment="1">
      <alignment horizontal="left" vertical="center"/>
    </xf>
    <xf numFmtId="4" fontId="26" fillId="0" borderId="19" xfId="0" applyNumberFormat="1" applyFont="1" applyBorder="1" applyAlignment="1">
      <alignment vertical="center"/>
    </xf>
    <xf numFmtId="4" fontId="26" fillId="0" borderId="20" xfId="0" applyNumberFormat="1" applyFont="1" applyBorder="1" applyAlignment="1">
      <alignment vertical="center"/>
    </xf>
    <xf numFmtId="166" fontId="26" fillId="0" borderId="20" xfId="0" applyNumberFormat="1" applyFont="1" applyBorder="1" applyAlignment="1">
      <alignment vertical="center"/>
    </xf>
    <xf numFmtId="4" fontId="26" fillId="0" borderId="21" xfId="0" applyNumberFormat="1" applyFont="1" applyBorder="1" applyAlignment="1">
      <alignment vertical="center"/>
    </xf>
    <xf numFmtId="0" fontId="0" fillId="0" borderId="0" xfId="0" applyProtection="1">
      <protection locked="0"/>
    </xf>
    <xf numFmtId="0" fontId="0" fillId="0" borderId="2" xfId="0" applyBorder="1" applyProtection="1">
      <protection locked="0"/>
    </xf>
    <xf numFmtId="0" fontId="27"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pplyProtection="1">
      <alignment vertical="center"/>
      <protection locked="0"/>
    </xf>
    <xf numFmtId="0" fontId="14" fillId="0" borderId="0" xfId="0" applyFont="1" applyAlignment="1">
      <alignment horizontal="left" vertical="center"/>
    </xf>
    <xf numFmtId="0" fontId="1" fillId="0" borderId="0" xfId="0" applyFont="1" applyAlignment="1" applyProtection="1">
      <alignment horizontal="right" vertical="center"/>
      <protection locked="0"/>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0" fontId="0" fillId="5" borderId="7" xfId="0" applyFont="1" applyFill="1" applyBorder="1" applyAlignment="1" applyProtection="1">
      <alignment vertical="center"/>
      <protection locked="0"/>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pplyProtection="1">
      <alignment vertical="center"/>
      <protection locked="0"/>
    </xf>
    <xf numFmtId="0" fontId="0" fillId="0" borderId="10" xfId="0" applyFont="1" applyBorder="1" applyAlignment="1" applyProtection="1">
      <alignment vertical="center"/>
      <protection locked="0"/>
    </xf>
    <xf numFmtId="0" fontId="0" fillId="0" borderId="2" xfId="0" applyFont="1" applyBorder="1" applyAlignment="1" applyProtection="1">
      <alignment vertical="center"/>
      <protection locked="0"/>
    </xf>
    <xf numFmtId="0" fontId="19" fillId="5" borderId="0" xfId="0" applyFont="1" applyFill="1" applyAlignment="1">
      <alignment horizontal="left" vertical="center"/>
    </xf>
    <xf numFmtId="0" fontId="0" fillId="5" borderId="0" xfId="0" applyFont="1" applyFill="1" applyAlignment="1" applyProtection="1">
      <alignment vertical="center"/>
      <protection locked="0"/>
    </xf>
    <xf numFmtId="0" fontId="19" fillId="5" borderId="0" xfId="0" applyFont="1" applyFill="1" applyAlignment="1">
      <alignment horizontal="right" vertical="center"/>
    </xf>
    <xf numFmtId="0" fontId="28"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9" fillId="5" borderId="16" xfId="0" applyFont="1" applyFill="1" applyBorder="1" applyAlignment="1">
      <alignment horizontal="center" vertical="center" wrapText="1"/>
    </xf>
    <xf numFmtId="0" fontId="19" fillId="5" borderId="17" xfId="0" applyFont="1" applyFill="1" applyBorder="1" applyAlignment="1">
      <alignment horizontal="center" vertical="center" wrapText="1"/>
    </xf>
    <xf numFmtId="0" fontId="19" fillId="5" borderId="17" xfId="0" applyFont="1" applyFill="1" applyBorder="1" applyAlignment="1" applyProtection="1">
      <alignment horizontal="center" vertical="center" wrapText="1"/>
      <protection locked="0"/>
    </xf>
    <xf numFmtId="0" fontId="19"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1" fillId="0" borderId="0" xfId="0" applyNumberFormat="1" applyFont="1" applyAlignment="1"/>
    <xf numFmtId="166" fontId="29" fillId="0" borderId="12" xfId="0" applyNumberFormat="1" applyFont="1" applyBorder="1" applyAlignment="1"/>
    <xf numFmtId="166" fontId="29" fillId="0" borderId="13" xfId="0" applyNumberFormat="1" applyFont="1" applyBorder="1" applyAlignment="1"/>
    <xf numFmtId="4" fontId="30"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19" fillId="0" borderId="22" xfId="0" applyFont="1" applyBorder="1" applyAlignment="1" applyProtection="1">
      <alignment horizontal="center" vertical="center"/>
      <protection locked="0"/>
    </xf>
    <xf numFmtId="49" fontId="19" fillId="0" borderId="22" xfId="0" applyNumberFormat="1" applyFont="1" applyBorder="1" applyAlignment="1" applyProtection="1">
      <alignment horizontal="left" vertical="center" wrapText="1"/>
      <protection locked="0"/>
    </xf>
    <xf numFmtId="0" fontId="19" fillId="0" borderId="22" xfId="0" applyFont="1" applyBorder="1" applyAlignment="1" applyProtection="1">
      <alignment horizontal="left" vertical="center" wrapText="1"/>
      <protection locked="0"/>
    </xf>
    <xf numFmtId="0" fontId="19" fillId="0" borderId="22" xfId="0" applyFont="1" applyBorder="1" applyAlignment="1" applyProtection="1">
      <alignment horizontal="center" vertical="center" wrapText="1"/>
      <protection locked="0"/>
    </xf>
    <xf numFmtId="167" fontId="19" fillId="0" borderId="22" xfId="0" applyNumberFormat="1" applyFont="1" applyBorder="1" applyAlignment="1" applyProtection="1">
      <alignment vertical="center"/>
      <protection locked="0"/>
    </xf>
    <xf numFmtId="4" fontId="19" fillId="3"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protection locked="0"/>
    </xf>
    <xf numFmtId="0" fontId="20" fillId="3" borderId="14" xfId="0" applyFont="1" applyFill="1" applyBorder="1" applyAlignment="1" applyProtection="1">
      <alignment horizontal="left" vertical="center"/>
      <protection locked="0"/>
    </xf>
    <xf numFmtId="0" fontId="20" fillId="0" borderId="0" xfId="0" applyFont="1" applyBorder="1" applyAlignment="1">
      <alignment horizontal="center" vertical="center"/>
    </xf>
    <xf numFmtId="166" fontId="20" fillId="0" borderId="0" xfId="0" applyNumberFormat="1" applyFont="1" applyBorder="1" applyAlignment="1">
      <alignment vertical="center"/>
    </xf>
    <xf numFmtId="166" fontId="20" fillId="0" borderId="15" xfId="0" applyNumberFormat="1" applyFont="1" applyBorder="1" applyAlignment="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1" fillId="0" borderId="22" xfId="0" applyFont="1" applyBorder="1" applyAlignment="1" applyProtection="1">
      <alignment horizontal="center" vertical="center"/>
      <protection locked="0"/>
    </xf>
    <xf numFmtId="49" fontId="31" fillId="0" borderId="22" xfId="0" applyNumberFormat="1" applyFont="1" applyBorder="1" applyAlignment="1" applyProtection="1">
      <alignment horizontal="left" vertical="center" wrapText="1"/>
      <protection locked="0"/>
    </xf>
    <xf numFmtId="0" fontId="31" fillId="0" borderId="22" xfId="0" applyFont="1" applyBorder="1" applyAlignment="1" applyProtection="1">
      <alignment horizontal="left" vertical="center" wrapText="1"/>
      <protection locked="0"/>
    </xf>
    <xf numFmtId="0" fontId="31" fillId="0" borderId="22" xfId="0" applyFont="1" applyBorder="1" applyAlignment="1" applyProtection="1">
      <alignment horizontal="center" vertical="center" wrapText="1"/>
      <protection locked="0"/>
    </xf>
    <xf numFmtId="167" fontId="31" fillId="0" borderId="22" xfId="0" applyNumberFormat="1" applyFont="1" applyBorder="1" applyAlignment="1" applyProtection="1">
      <alignment vertical="center"/>
      <protection locked="0"/>
    </xf>
    <xf numFmtId="4" fontId="31" fillId="3" borderId="22" xfId="0" applyNumberFormat="1" applyFont="1" applyFill="1" applyBorder="1" applyAlignment="1" applyProtection="1">
      <alignment vertical="center"/>
      <protection locked="0"/>
    </xf>
    <xf numFmtId="4" fontId="31" fillId="0" borderId="22" xfId="0" applyNumberFormat="1" applyFont="1" applyBorder="1" applyAlignment="1" applyProtection="1">
      <alignment vertical="center"/>
      <protection locked="0"/>
    </xf>
    <xf numFmtId="0" fontId="32" fillId="0" borderId="3" xfId="0" applyFont="1" applyBorder="1" applyAlignment="1">
      <alignment vertical="center"/>
    </xf>
    <xf numFmtId="0" fontId="31" fillId="3" borderId="14" xfId="0" applyFont="1" applyFill="1" applyBorder="1" applyAlignment="1" applyProtection="1">
      <alignment horizontal="left" vertical="center"/>
      <protection locked="0"/>
    </xf>
    <xf numFmtId="0" fontId="31" fillId="0" borderId="0" xfId="0" applyFont="1" applyBorder="1" applyAlignment="1">
      <alignment horizontal="center" vertical="center"/>
    </xf>
    <xf numFmtId="0" fontId="20" fillId="3" borderId="19" xfId="0" applyFont="1" applyFill="1" applyBorder="1" applyAlignment="1" applyProtection="1">
      <alignment horizontal="left" vertical="center"/>
      <protection locked="0"/>
    </xf>
    <xf numFmtId="0" fontId="20" fillId="0" borderId="20" xfId="0" applyFont="1" applyBorder="1" applyAlignment="1">
      <alignment horizontal="center" vertical="center"/>
    </xf>
    <xf numFmtId="0" fontId="0" fillId="0" borderId="20" xfId="0" applyFont="1" applyBorder="1" applyAlignment="1">
      <alignment vertical="center"/>
    </xf>
    <xf numFmtId="166" fontId="20" fillId="0" borderId="20" xfId="0" applyNumberFormat="1" applyFont="1" applyBorder="1" applyAlignment="1">
      <alignment vertical="center"/>
    </xf>
    <xf numFmtId="166" fontId="20" fillId="0" borderId="21" xfId="0" applyNumberFormat="1" applyFont="1" applyBorder="1" applyAlignment="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3" t="s">
        <v>0</v>
      </c>
      <c r="AZ1" s="13" t="s">
        <v>1</v>
      </c>
      <c r="BA1" s="13" t="s">
        <v>2</v>
      </c>
      <c r="BB1" s="13" t="s">
        <v>1</v>
      </c>
      <c r="BT1" s="13" t="s">
        <v>3</v>
      </c>
      <c r="BU1" s="13" t="s">
        <v>3</v>
      </c>
      <c r="BV1" s="13" t="s">
        <v>4</v>
      </c>
    </row>
    <row r="2" s="1" customFormat="1" ht="36.96" customHeight="1">
      <c r="AR2" s="14" t="s">
        <v>5</v>
      </c>
      <c r="AS2" s="1"/>
      <c r="AT2" s="1"/>
      <c r="AU2" s="1"/>
      <c r="AV2" s="1"/>
      <c r="AW2" s="1"/>
      <c r="AX2" s="1"/>
      <c r="AY2" s="1"/>
      <c r="AZ2" s="1"/>
      <c r="BA2" s="1"/>
      <c r="BB2" s="1"/>
      <c r="BC2" s="1"/>
      <c r="BD2" s="1"/>
      <c r="BE2" s="1"/>
      <c r="BS2" s="15" t="s">
        <v>6</v>
      </c>
      <c r="BT2" s="15" t="s">
        <v>7</v>
      </c>
    </row>
    <row r="3" s="1" customFormat="1" ht="6.96"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1" customFormat="1" ht="24.96" customHeight="1">
      <c r="B4" s="18"/>
      <c r="D4" s="19" t="s">
        <v>9</v>
      </c>
      <c r="AR4" s="18"/>
      <c r="AS4" s="20" t="s">
        <v>10</v>
      </c>
      <c r="BE4" s="21" t="s">
        <v>11</v>
      </c>
      <c r="BS4" s="15" t="s">
        <v>12</v>
      </c>
    </row>
    <row r="5" s="1" customFormat="1" ht="12" customHeight="1">
      <c r="B5" s="18"/>
      <c r="D5" s="22" t="s">
        <v>13</v>
      </c>
      <c r="K5" s="23" t="s">
        <v>14</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R5" s="18"/>
      <c r="BE5" s="24" t="s">
        <v>15</v>
      </c>
      <c r="BS5" s="15" t="s">
        <v>6</v>
      </c>
    </row>
    <row r="6" s="1" customFormat="1" ht="36.96" customHeight="1">
      <c r="B6" s="18"/>
      <c r="D6" s="25" t="s">
        <v>16</v>
      </c>
      <c r="K6" s="26" t="s">
        <v>17</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R6" s="18"/>
      <c r="BE6" s="27"/>
      <c r="BS6" s="15" t="s">
        <v>6</v>
      </c>
    </row>
    <row r="7" s="1" customFormat="1" ht="12" customHeight="1">
      <c r="B7" s="18"/>
      <c r="D7" s="28" t="s">
        <v>18</v>
      </c>
      <c r="K7" s="23" t="s">
        <v>1</v>
      </c>
      <c r="AK7" s="28" t="s">
        <v>19</v>
      </c>
      <c r="AN7" s="23" t="s">
        <v>1</v>
      </c>
      <c r="AR7" s="18"/>
      <c r="BE7" s="27"/>
      <c r="BS7" s="15" t="s">
        <v>6</v>
      </c>
    </row>
    <row r="8" s="1" customFormat="1" ht="12" customHeight="1">
      <c r="B8" s="18"/>
      <c r="D8" s="28" t="s">
        <v>20</v>
      </c>
      <c r="K8" s="23" t="s">
        <v>21</v>
      </c>
      <c r="AK8" s="28" t="s">
        <v>22</v>
      </c>
      <c r="AN8" s="29" t="s">
        <v>23</v>
      </c>
      <c r="AR8" s="18"/>
      <c r="BE8" s="27"/>
      <c r="BS8" s="15" t="s">
        <v>6</v>
      </c>
    </row>
    <row r="9" s="1" customFormat="1" ht="14.4" customHeight="1">
      <c r="B9" s="18"/>
      <c r="AR9" s="18"/>
      <c r="BE9" s="27"/>
      <c r="BS9" s="15" t="s">
        <v>6</v>
      </c>
    </row>
    <row r="10" s="1" customFormat="1" ht="12" customHeight="1">
      <c r="B10" s="18"/>
      <c r="D10" s="28" t="s">
        <v>24</v>
      </c>
      <c r="AK10" s="28" t="s">
        <v>25</v>
      </c>
      <c r="AN10" s="23" t="s">
        <v>26</v>
      </c>
      <c r="AR10" s="18"/>
      <c r="BE10" s="27"/>
      <c r="BS10" s="15" t="s">
        <v>6</v>
      </c>
    </row>
    <row r="11" s="1" customFormat="1" ht="18.48" customHeight="1">
      <c r="B11" s="18"/>
      <c r="E11" s="23" t="s">
        <v>27</v>
      </c>
      <c r="AK11" s="28" t="s">
        <v>28</v>
      </c>
      <c r="AN11" s="23" t="s">
        <v>29</v>
      </c>
      <c r="AR11" s="18"/>
      <c r="BE11" s="27"/>
      <c r="BS11" s="15" t="s">
        <v>6</v>
      </c>
    </row>
    <row r="12" s="1" customFormat="1" ht="6.96" customHeight="1">
      <c r="B12" s="18"/>
      <c r="AR12" s="18"/>
      <c r="BE12" s="27"/>
      <c r="BS12" s="15" t="s">
        <v>6</v>
      </c>
    </row>
    <row r="13" s="1" customFormat="1" ht="12" customHeight="1">
      <c r="B13" s="18"/>
      <c r="D13" s="28" t="s">
        <v>30</v>
      </c>
      <c r="AK13" s="28" t="s">
        <v>25</v>
      </c>
      <c r="AN13" s="30" t="s">
        <v>31</v>
      </c>
      <c r="AR13" s="18"/>
      <c r="BE13" s="27"/>
      <c r="BS13" s="15" t="s">
        <v>6</v>
      </c>
    </row>
    <row r="14">
      <c r="B14" s="18"/>
      <c r="E14" s="30" t="s">
        <v>31</v>
      </c>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28" t="s">
        <v>28</v>
      </c>
      <c r="AN14" s="30" t="s">
        <v>31</v>
      </c>
      <c r="AR14" s="18"/>
      <c r="BE14" s="27"/>
      <c r="BS14" s="15" t="s">
        <v>6</v>
      </c>
    </row>
    <row r="15" s="1" customFormat="1" ht="6.96" customHeight="1">
      <c r="B15" s="18"/>
      <c r="AR15" s="18"/>
      <c r="BE15" s="27"/>
      <c r="BS15" s="15" t="s">
        <v>3</v>
      </c>
    </row>
    <row r="16" s="1" customFormat="1" ht="12" customHeight="1">
      <c r="B16" s="18"/>
      <c r="D16" s="28" t="s">
        <v>32</v>
      </c>
      <c r="AK16" s="28" t="s">
        <v>25</v>
      </c>
      <c r="AN16" s="23" t="s">
        <v>1</v>
      </c>
      <c r="AR16" s="18"/>
      <c r="BE16" s="27"/>
      <c r="BS16" s="15" t="s">
        <v>3</v>
      </c>
    </row>
    <row r="17" s="1" customFormat="1" ht="18.48" customHeight="1">
      <c r="B17" s="18"/>
      <c r="E17" s="23" t="s">
        <v>33</v>
      </c>
      <c r="AK17" s="28" t="s">
        <v>28</v>
      </c>
      <c r="AN17" s="23" t="s">
        <v>1</v>
      </c>
      <c r="AR17" s="18"/>
      <c r="BE17" s="27"/>
      <c r="BS17" s="15" t="s">
        <v>34</v>
      </c>
    </row>
    <row r="18" s="1" customFormat="1" ht="6.96" customHeight="1">
      <c r="B18" s="18"/>
      <c r="AR18" s="18"/>
      <c r="BE18" s="27"/>
      <c r="BS18" s="15" t="s">
        <v>6</v>
      </c>
    </row>
    <row r="19" s="1" customFormat="1" ht="12" customHeight="1">
      <c r="B19" s="18"/>
      <c r="D19" s="28" t="s">
        <v>35</v>
      </c>
      <c r="AK19" s="28" t="s">
        <v>25</v>
      </c>
      <c r="AN19" s="23" t="s">
        <v>1</v>
      </c>
      <c r="AR19" s="18"/>
      <c r="BE19" s="27"/>
      <c r="BS19" s="15" t="s">
        <v>6</v>
      </c>
    </row>
    <row r="20" s="1" customFormat="1" ht="18.48" customHeight="1">
      <c r="B20" s="18"/>
      <c r="E20" s="23" t="s">
        <v>33</v>
      </c>
      <c r="AK20" s="28" t="s">
        <v>28</v>
      </c>
      <c r="AN20" s="23" t="s">
        <v>1</v>
      </c>
      <c r="AR20" s="18"/>
      <c r="BE20" s="27"/>
      <c r="BS20" s="15" t="s">
        <v>3</v>
      </c>
    </row>
    <row r="21" s="1" customFormat="1" ht="6.96" customHeight="1">
      <c r="B21" s="18"/>
      <c r="AR21" s="18"/>
      <c r="BE21" s="27"/>
    </row>
    <row r="22" s="1" customFormat="1" ht="12" customHeight="1">
      <c r="B22" s="18"/>
      <c r="D22" s="28" t="s">
        <v>36</v>
      </c>
      <c r="AR22" s="18"/>
      <c r="BE22" s="27"/>
    </row>
    <row r="23" s="1" customFormat="1" ht="16.5" customHeight="1">
      <c r="B23" s="18"/>
      <c r="E23" s="32" t="s">
        <v>1</v>
      </c>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R23" s="18"/>
      <c r="BE23" s="27"/>
    </row>
    <row r="24" s="1" customFormat="1" ht="6.96" customHeight="1">
      <c r="B24" s="18"/>
      <c r="AR24" s="18"/>
      <c r="BE24" s="27"/>
    </row>
    <row r="25" s="1" customFormat="1" ht="6.96" customHeight="1">
      <c r="B25" s="18"/>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R25" s="18"/>
      <c r="BE25" s="27"/>
    </row>
    <row r="26" s="2" customFormat="1" ht="25.92" customHeight="1">
      <c r="A26" s="34"/>
      <c r="B26" s="35"/>
      <c r="C26" s="34"/>
      <c r="D26" s="36" t="s">
        <v>37</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8">
        <f>ROUND(AG94,2)</f>
        <v>0</v>
      </c>
      <c r="AL26" s="37"/>
      <c r="AM26" s="37"/>
      <c r="AN26" s="37"/>
      <c r="AO26" s="37"/>
      <c r="AP26" s="34"/>
      <c r="AQ26" s="34"/>
      <c r="AR26" s="35"/>
      <c r="BE26" s="27"/>
    </row>
    <row r="27" s="2" customFormat="1" ht="6.96" customHeight="1">
      <c r="A27" s="34"/>
      <c r="B27" s="35"/>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5"/>
      <c r="BE27" s="27"/>
    </row>
    <row r="28" s="2" customFormat="1">
      <c r="A28" s="34"/>
      <c r="B28" s="35"/>
      <c r="C28" s="34"/>
      <c r="D28" s="34"/>
      <c r="E28" s="34"/>
      <c r="F28" s="34"/>
      <c r="G28" s="34"/>
      <c r="H28" s="34"/>
      <c r="I28" s="34"/>
      <c r="J28" s="34"/>
      <c r="K28" s="34"/>
      <c r="L28" s="39" t="s">
        <v>38</v>
      </c>
      <c r="M28" s="39"/>
      <c r="N28" s="39"/>
      <c r="O28" s="39"/>
      <c r="P28" s="39"/>
      <c r="Q28" s="34"/>
      <c r="R28" s="34"/>
      <c r="S28" s="34"/>
      <c r="T28" s="34"/>
      <c r="U28" s="34"/>
      <c r="V28" s="34"/>
      <c r="W28" s="39" t="s">
        <v>39</v>
      </c>
      <c r="X28" s="39"/>
      <c r="Y28" s="39"/>
      <c r="Z28" s="39"/>
      <c r="AA28" s="39"/>
      <c r="AB28" s="39"/>
      <c r="AC28" s="39"/>
      <c r="AD28" s="39"/>
      <c r="AE28" s="39"/>
      <c r="AF28" s="34"/>
      <c r="AG28" s="34"/>
      <c r="AH28" s="34"/>
      <c r="AI28" s="34"/>
      <c r="AJ28" s="34"/>
      <c r="AK28" s="39" t="s">
        <v>40</v>
      </c>
      <c r="AL28" s="39"/>
      <c r="AM28" s="39"/>
      <c r="AN28" s="39"/>
      <c r="AO28" s="39"/>
      <c r="AP28" s="34"/>
      <c r="AQ28" s="34"/>
      <c r="AR28" s="35"/>
      <c r="BE28" s="27"/>
    </row>
    <row r="29" s="3" customFormat="1" ht="14.4" customHeight="1">
      <c r="A29" s="3"/>
      <c r="B29" s="40"/>
      <c r="C29" s="3"/>
      <c r="D29" s="28" t="s">
        <v>41</v>
      </c>
      <c r="E29" s="3"/>
      <c r="F29" s="28" t="s">
        <v>42</v>
      </c>
      <c r="G29" s="3"/>
      <c r="H29" s="3"/>
      <c r="I29" s="3"/>
      <c r="J29" s="3"/>
      <c r="K29" s="3"/>
      <c r="L29" s="41">
        <v>0.20999999999999999</v>
      </c>
      <c r="M29" s="3"/>
      <c r="N29" s="3"/>
      <c r="O29" s="3"/>
      <c r="P29" s="3"/>
      <c r="Q29" s="3"/>
      <c r="R29" s="3"/>
      <c r="S29" s="3"/>
      <c r="T29" s="3"/>
      <c r="U29" s="3"/>
      <c r="V29" s="3"/>
      <c r="W29" s="42">
        <f>ROUND(AZ94, 2)</f>
        <v>0</v>
      </c>
      <c r="X29" s="3"/>
      <c r="Y29" s="3"/>
      <c r="Z29" s="3"/>
      <c r="AA29" s="3"/>
      <c r="AB29" s="3"/>
      <c r="AC29" s="3"/>
      <c r="AD29" s="3"/>
      <c r="AE29" s="3"/>
      <c r="AF29" s="3"/>
      <c r="AG29" s="3"/>
      <c r="AH29" s="3"/>
      <c r="AI29" s="3"/>
      <c r="AJ29" s="3"/>
      <c r="AK29" s="42">
        <f>ROUND(AV94, 2)</f>
        <v>0</v>
      </c>
      <c r="AL29" s="3"/>
      <c r="AM29" s="3"/>
      <c r="AN29" s="3"/>
      <c r="AO29" s="3"/>
      <c r="AP29" s="3"/>
      <c r="AQ29" s="3"/>
      <c r="AR29" s="40"/>
      <c r="BE29" s="43"/>
    </row>
    <row r="30" s="3" customFormat="1" ht="14.4" customHeight="1">
      <c r="A30" s="3"/>
      <c r="B30" s="40"/>
      <c r="C30" s="3"/>
      <c r="D30" s="3"/>
      <c r="E30" s="3"/>
      <c r="F30" s="28" t="s">
        <v>43</v>
      </c>
      <c r="G30" s="3"/>
      <c r="H30" s="3"/>
      <c r="I30" s="3"/>
      <c r="J30" s="3"/>
      <c r="K30" s="3"/>
      <c r="L30" s="41">
        <v>0.14999999999999999</v>
      </c>
      <c r="M30" s="3"/>
      <c r="N30" s="3"/>
      <c r="O30" s="3"/>
      <c r="P30" s="3"/>
      <c r="Q30" s="3"/>
      <c r="R30" s="3"/>
      <c r="S30" s="3"/>
      <c r="T30" s="3"/>
      <c r="U30" s="3"/>
      <c r="V30" s="3"/>
      <c r="W30" s="42">
        <f>ROUND(BA94, 2)</f>
        <v>0</v>
      </c>
      <c r="X30" s="3"/>
      <c r="Y30" s="3"/>
      <c r="Z30" s="3"/>
      <c r="AA30" s="3"/>
      <c r="AB30" s="3"/>
      <c r="AC30" s="3"/>
      <c r="AD30" s="3"/>
      <c r="AE30" s="3"/>
      <c r="AF30" s="3"/>
      <c r="AG30" s="3"/>
      <c r="AH30" s="3"/>
      <c r="AI30" s="3"/>
      <c r="AJ30" s="3"/>
      <c r="AK30" s="42">
        <f>ROUND(AW94, 2)</f>
        <v>0</v>
      </c>
      <c r="AL30" s="3"/>
      <c r="AM30" s="3"/>
      <c r="AN30" s="3"/>
      <c r="AO30" s="3"/>
      <c r="AP30" s="3"/>
      <c r="AQ30" s="3"/>
      <c r="AR30" s="40"/>
      <c r="BE30" s="43"/>
    </row>
    <row r="31" hidden="1" s="3" customFormat="1" ht="14.4" customHeight="1">
      <c r="A31" s="3"/>
      <c r="B31" s="40"/>
      <c r="C31" s="3"/>
      <c r="D31" s="3"/>
      <c r="E31" s="3"/>
      <c r="F31" s="28" t="s">
        <v>44</v>
      </c>
      <c r="G31" s="3"/>
      <c r="H31" s="3"/>
      <c r="I31" s="3"/>
      <c r="J31" s="3"/>
      <c r="K31" s="3"/>
      <c r="L31" s="41">
        <v>0.20999999999999999</v>
      </c>
      <c r="M31" s="3"/>
      <c r="N31" s="3"/>
      <c r="O31" s="3"/>
      <c r="P31" s="3"/>
      <c r="Q31" s="3"/>
      <c r="R31" s="3"/>
      <c r="S31" s="3"/>
      <c r="T31" s="3"/>
      <c r="U31" s="3"/>
      <c r="V31" s="3"/>
      <c r="W31" s="42">
        <f>ROUND(BB94, 2)</f>
        <v>0</v>
      </c>
      <c r="X31" s="3"/>
      <c r="Y31" s="3"/>
      <c r="Z31" s="3"/>
      <c r="AA31" s="3"/>
      <c r="AB31" s="3"/>
      <c r="AC31" s="3"/>
      <c r="AD31" s="3"/>
      <c r="AE31" s="3"/>
      <c r="AF31" s="3"/>
      <c r="AG31" s="3"/>
      <c r="AH31" s="3"/>
      <c r="AI31" s="3"/>
      <c r="AJ31" s="3"/>
      <c r="AK31" s="42">
        <v>0</v>
      </c>
      <c r="AL31" s="3"/>
      <c r="AM31" s="3"/>
      <c r="AN31" s="3"/>
      <c r="AO31" s="3"/>
      <c r="AP31" s="3"/>
      <c r="AQ31" s="3"/>
      <c r="AR31" s="40"/>
      <c r="BE31" s="43"/>
    </row>
    <row r="32" hidden="1" s="3" customFormat="1" ht="14.4" customHeight="1">
      <c r="A32" s="3"/>
      <c r="B32" s="40"/>
      <c r="C32" s="3"/>
      <c r="D32" s="3"/>
      <c r="E32" s="3"/>
      <c r="F32" s="28" t="s">
        <v>45</v>
      </c>
      <c r="G32" s="3"/>
      <c r="H32" s="3"/>
      <c r="I32" s="3"/>
      <c r="J32" s="3"/>
      <c r="K32" s="3"/>
      <c r="L32" s="41">
        <v>0.14999999999999999</v>
      </c>
      <c r="M32" s="3"/>
      <c r="N32" s="3"/>
      <c r="O32" s="3"/>
      <c r="P32" s="3"/>
      <c r="Q32" s="3"/>
      <c r="R32" s="3"/>
      <c r="S32" s="3"/>
      <c r="T32" s="3"/>
      <c r="U32" s="3"/>
      <c r="V32" s="3"/>
      <c r="W32" s="42">
        <f>ROUND(BC94, 2)</f>
        <v>0</v>
      </c>
      <c r="X32" s="3"/>
      <c r="Y32" s="3"/>
      <c r="Z32" s="3"/>
      <c r="AA32" s="3"/>
      <c r="AB32" s="3"/>
      <c r="AC32" s="3"/>
      <c r="AD32" s="3"/>
      <c r="AE32" s="3"/>
      <c r="AF32" s="3"/>
      <c r="AG32" s="3"/>
      <c r="AH32" s="3"/>
      <c r="AI32" s="3"/>
      <c r="AJ32" s="3"/>
      <c r="AK32" s="42">
        <v>0</v>
      </c>
      <c r="AL32" s="3"/>
      <c r="AM32" s="3"/>
      <c r="AN32" s="3"/>
      <c r="AO32" s="3"/>
      <c r="AP32" s="3"/>
      <c r="AQ32" s="3"/>
      <c r="AR32" s="40"/>
      <c r="BE32" s="43"/>
    </row>
    <row r="33" hidden="1" s="3" customFormat="1" ht="14.4" customHeight="1">
      <c r="A33" s="3"/>
      <c r="B33" s="40"/>
      <c r="C33" s="3"/>
      <c r="D33" s="3"/>
      <c r="E33" s="3"/>
      <c r="F33" s="28" t="s">
        <v>46</v>
      </c>
      <c r="G33" s="3"/>
      <c r="H33" s="3"/>
      <c r="I33" s="3"/>
      <c r="J33" s="3"/>
      <c r="K33" s="3"/>
      <c r="L33" s="41">
        <v>0</v>
      </c>
      <c r="M33" s="3"/>
      <c r="N33" s="3"/>
      <c r="O33" s="3"/>
      <c r="P33" s="3"/>
      <c r="Q33" s="3"/>
      <c r="R33" s="3"/>
      <c r="S33" s="3"/>
      <c r="T33" s="3"/>
      <c r="U33" s="3"/>
      <c r="V33" s="3"/>
      <c r="W33" s="42">
        <f>ROUND(BD94, 2)</f>
        <v>0</v>
      </c>
      <c r="X33" s="3"/>
      <c r="Y33" s="3"/>
      <c r="Z33" s="3"/>
      <c r="AA33" s="3"/>
      <c r="AB33" s="3"/>
      <c r="AC33" s="3"/>
      <c r="AD33" s="3"/>
      <c r="AE33" s="3"/>
      <c r="AF33" s="3"/>
      <c r="AG33" s="3"/>
      <c r="AH33" s="3"/>
      <c r="AI33" s="3"/>
      <c r="AJ33" s="3"/>
      <c r="AK33" s="42">
        <v>0</v>
      </c>
      <c r="AL33" s="3"/>
      <c r="AM33" s="3"/>
      <c r="AN33" s="3"/>
      <c r="AO33" s="3"/>
      <c r="AP33" s="3"/>
      <c r="AQ33" s="3"/>
      <c r="AR33" s="40"/>
      <c r="BE33" s="43"/>
    </row>
    <row r="34" s="2" customFormat="1" ht="6.96" customHeight="1">
      <c r="A34" s="34"/>
      <c r="B34" s="35"/>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5"/>
      <c r="BE34" s="27"/>
    </row>
    <row r="35" s="2" customFormat="1" ht="25.92" customHeight="1">
      <c r="A35" s="34"/>
      <c r="B35" s="35"/>
      <c r="C35" s="44"/>
      <c r="D35" s="45" t="s">
        <v>47</v>
      </c>
      <c r="E35" s="46"/>
      <c r="F35" s="46"/>
      <c r="G35" s="46"/>
      <c r="H35" s="46"/>
      <c r="I35" s="46"/>
      <c r="J35" s="46"/>
      <c r="K35" s="46"/>
      <c r="L35" s="46"/>
      <c r="M35" s="46"/>
      <c r="N35" s="46"/>
      <c r="O35" s="46"/>
      <c r="P35" s="46"/>
      <c r="Q35" s="46"/>
      <c r="R35" s="46"/>
      <c r="S35" s="46"/>
      <c r="T35" s="47" t="s">
        <v>48</v>
      </c>
      <c r="U35" s="46"/>
      <c r="V35" s="46"/>
      <c r="W35" s="46"/>
      <c r="X35" s="48" t="s">
        <v>49</v>
      </c>
      <c r="Y35" s="46"/>
      <c r="Z35" s="46"/>
      <c r="AA35" s="46"/>
      <c r="AB35" s="46"/>
      <c r="AC35" s="46"/>
      <c r="AD35" s="46"/>
      <c r="AE35" s="46"/>
      <c r="AF35" s="46"/>
      <c r="AG35" s="46"/>
      <c r="AH35" s="46"/>
      <c r="AI35" s="46"/>
      <c r="AJ35" s="46"/>
      <c r="AK35" s="49">
        <f>SUM(AK26:AK33)</f>
        <v>0</v>
      </c>
      <c r="AL35" s="46"/>
      <c r="AM35" s="46"/>
      <c r="AN35" s="46"/>
      <c r="AO35" s="50"/>
      <c r="AP35" s="44"/>
      <c r="AQ35" s="44"/>
      <c r="AR35" s="35"/>
      <c r="BE35" s="34"/>
    </row>
    <row r="36" s="2" customFormat="1" ht="6.96" customHeight="1">
      <c r="A36" s="34"/>
      <c r="B36" s="35"/>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5"/>
      <c r="BE36" s="34"/>
    </row>
    <row r="37" s="2" customFormat="1" ht="14.4" customHeight="1">
      <c r="A37" s="34"/>
      <c r="B37" s="35"/>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5"/>
      <c r="BE37" s="34"/>
    </row>
    <row r="38" s="1" customFormat="1" ht="14.4" customHeight="1">
      <c r="B38" s="18"/>
      <c r="AR38" s="18"/>
    </row>
    <row r="39" s="1" customFormat="1" ht="14.4" customHeight="1">
      <c r="B39" s="18"/>
      <c r="AR39" s="18"/>
    </row>
    <row r="40" s="1" customFormat="1" ht="14.4" customHeight="1">
      <c r="B40" s="18"/>
      <c r="AR40" s="18"/>
    </row>
    <row r="41" s="1" customFormat="1" ht="14.4" customHeight="1">
      <c r="B41" s="18"/>
      <c r="AR41" s="18"/>
    </row>
    <row r="42" s="1" customFormat="1" ht="14.4" customHeight="1">
      <c r="B42" s="18"/>
      <c r="AR42" s="18"/>
    </row>
    <row r="43" s="1" customFormat="1" ht="14.4" customHeight="1">
      <c r="B43" s="18"/>
      <c r="AR43" s="18"/>
    </row>
    <row r="44" s="1" customFormat="1" ht="14.4" customHeight="1">
      <c r="B44" s="18"/>
      <c r="AR44" s="18"/>
    </row>
    <row r="45" s="1" customFormat="1" ht="14.4" customHeight="1">
      <c r="B45" s="18"/>
      <c r="AR45" s="18"/>
    </row>
    <row r="46" s="1" customFormat="1" ht="14.4" customHeight="1">
      <c r="B46" s="18"/>
      <c r="AR46" s="18"/>
    </row>
    <row r="47" s="1" customFormat="1" ht="14.4" customHeight="1">
      <c r="B47" s="18"/>
      <c r="AR47" s="18"/>
    </row>
    <row r="48" s="1" customFormat="1" ht="14.4" customHeight="1">
      <c r="B48" s="18"/>
      <c r="AR48" s="18"/>
    </row>
    <row r="49" s="2" customFormat="1" ht="14.4" customHeight="1">
      <c r="B49" s="51"/>
      <c r="D49" s="52" t="s">
        <v>50</v>
      </c>
      <c r="E49" s="53"/>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2" t="s">
        <v>51</v>
      </c>
      <c r="AI49" s="53"/>
      <c r="AJ49" s="53"/>
      <c r="AK49" s="53"/>
      <c r="AL49" s="53"/>
      <c r="AM49" s="53"/>
      <c r="AN49" s="53"/>
      <c r="AO49" s="53"/>
      <c r="AR49" s="51"/>
    </row>
    <row r="50">
      <c r="B50" s="18"/>
      <c r="AR50" s="18"/>
    </row>
    <row r="51">
      <c r="B51" s="18"/>
      <c r="AR51" s="18"/>
    </row>
    <row r="52">
      <c r="B52" s="18"/>
      <c r="AR52" s="18"/>
    </row>
    <row r="53">
      <c r="B53" s="18"/>
      <c r="AR53" s="18"/>
    </row>
    <row r="54">
      <c r="B54" s="18"/>
      <c r="AR54" s="18"/>
    </row>
    <row r="55">
      <c r="B55" s="18"/>
      <c r="AR55" s="18"/>
    </row>
    <row r="56">
      <c r="B56" s="18"/>
      <c r="AR56" s="18"/>
    </row>
    <row r="57">
      <c r="B57" s="18"/>
      <c r="AR57" s="18"/>
    </row>
    <row r="58">
      <c r="B58" s="18"/>
      <c r="AR58" s="18"/>
    </row>
    <row r="59">
      <c r="B59" s="18"/>
      <c r="AR59" s="18"/>
    </row>
    <row r="60" s="2" customFormat="1">
      <c r="A60" s="34"/>
      <c r="B60" s="35"/>
      <c r="C60" s="34"/>
      <c r="D60" s="54" t="s">
        <v>52</v>
      </c>
      <c r="E60" s="37"/>
      <c r="F60" s="37"/>
      <c r="G60" s="37"/>
      <c r="H60" s="37"/>
      <c r="I60" s="37"/>
      <c r="J60" s="37"/>
      <c r="K60" s="37"/>
      <c r="L60" s="37"/>
      <c r="M60" s="37"/>
      <c r="N60" s="37"/>
      <c r="O60" s="37"/>
      <c r="P60" s="37"/>
      <c r="Q60" s="37"/>
      <c r="R60" s="37"/>
      <c r="S60" s="37"/>
      <c r="T60" s="37"/>
      <c r="U60" s="37"/>
      <c r="V60" s="54" t="s">
        <v>53</v>
      </c>
      <c r="W60" s="37"/>
      <c r="X60" s="37"/>
      <c r="Y60" s="37"/>
      <c r="Z60" s="37"/>
      <c r="AA60" s="37"/>
      <c r="AB60" s="37"/>
      <c r="AC60" s="37"/>
      <c r="AD60" s="37"/>
      <c r="AE60" s="37"/>
      <c r="AF60" s="37"/>
      <c r="AG60" s="37"/>
      <c r="AH60" s="54" t="s">
        <v>52</v>
      </c>
      <c r="AI60" s="37"/>
      <c r="AJ60" s="37"/>
      <c r="AK60" s="37"/>
      <c r="AL60" s="37"/>
      <c r="AM60" s="54" t="s">
        <v>53</v>
      </c>
      <c r="AN60" s="37"/>
      <c r="AO60" s="37"/>
      <c r="AP60" s="34"/>
      <c r="AQ60" s="34"/>
      <c r="AR60" s="35"/>
      <c r="BE60" s="34"/>
    </row>
    <row r="61">
      <c r="B61" s="18"/>
      <c r="AR61" s="18"/>
    </row>
    <row r="62">
      <c r="B62" s="18"/>
      <c r="AR62" s="18"/>
    </row>
    <row r="63">
      <c r="B63" s="18"/>
      <c r="AR63" s="18"/>
    </row>
    <row r="64" s="2" customFormat="1">
      <c r="A64" s="34"/>
      <c r="B64" s="35"/>
      <c r="C64" s="34"/>
      <c r="D64" s="52" t="s">
        <v>54</v>
      </c>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2" t="s">
        <v>55</v>
      </c>
      <c r="AI64" s="55"/>
      <c r="AJ64" s="55"/>
      <c r="AK64" s="55"/>
      <c r="AL64" s="55"/>
      <c r="AM64" s="55"/>
      <c r="AN64" s="55"/>
      <c r="AO64" s="55"/>
      <c r="AP64" s="34"/>
      <c r="AQ64" s="34"/>
      <c r="AR64" s="35"/>
      <c r="BE64" s="34"/>
    </row>
    <row r="65">
      <c r="B65" s="18"/>
      <c r="AR65" s="18"/>
    </row>
    <row r="66">
      <c r="B66" s="18"/>
      <c r="AR66" s="18"/>
    </row>
    <row r="67">
      <c r="B67" s="18"/>
      <c r="AR67" s="18"/>
    </row>
    <row r="68">
      <c r="B68" s="18"/>
      <c r="AR68" s="18"/>
    </row>
    <row r="69">
      <c r="B69" s="18"/>
      <c r="AR69" s="18"/>
    </row>
    <row r="70">
      <c r="B70" s="18"/>
      <c r="AR70" s="18"/>
    </row>
    <row r="71">
      <c r="B71" s="18"/>
      <c r="AR71" s="18"/>
    </row>
    <row r="72">
      <c r="B72" s="18"/>
      <c r="AR72" s="18"/>
    </row>
    <row r="73">
      <c r="B73" s="18"/>
      <c r="AR73" s="18"/>
    </row>
    <row r="74">
      <c r="B74" s="18"/>
      <c r="AR74" s="18"/>
    </row>
    <row r="75" s="2" customFormat="1">
      <c r="A75" s="34"/>
      <c r="B75" s="35"/>
      <c r="C75" s="34"/>
      <c r="D75" s="54" t="s">
        <v>52</v>
      </c>
      <c r="E75" s="37"/>
      <c r="F75" s="37"/>
      <c r="G75" s="37"/>
      <c r="H75" s="37"/>
      <c r="I75" s="37"/>
      <c r="J75" s="37"/>
      <c r="K75" s="37"/>
      <c r="L75" s="37"/>
      <c r="M75" s="37"/>
      <c r="N75" s="37"/>
      <c r="O75" s="37"/>
      <c r="P75" s="37"/>
      <c r="Q75" s="37"/>
      <c r="R75" s="37"/>
      <c r="S75" s="37"/>
      <c r="T75" s="37"/>
      <c r="U75" s="37"/>
      <c r="V75" s="54" t="s">
        <v>53</v>
      </c>
      <c r="W75" s="37"/>
      <c r="X75" s="37"/>
      <c r="Y75" s="37"/>
      <c r="Z75" s="37"/>
      <c r="AA75" s="37"/>
      <c r="AB75" s="37"/>
      <c r="AC75" s="37"/>
      <c r="AD75" s="37"/>
      <c r="AE75" s="37"/>
      <c r="AF75" s="37"/>
      <c r="AG75" s="37"/>
      <c r="AH75" s="54" t="s">
        <v>52</v>
      </c>
      <c r="AI75" s="37"/>
      <c r="AJ75" s="37"/>
      <c r="AK75" s="37"/>
      <c r="AL75" s="37"/>
      <c r="AM75" s="54" t="s">
        <v>53</v>
      </c>
      <c r="AN75" s="37"/>
      <c r="AO75" s="37"/>
      <c r="AP75" s="34"/>
      <c r="AQ75" s="34"/>
      <c r="AR75" s="35"/>
      <c r="BE75" s="34"/>
    </row>
    <row r="76" s="2" customFormat="1">
      <c r="A76" s="34"/>
      <c r="B76" s="35"/>
      <c r="C76" s="34"/>
      <c r="D76" s="34"/>
      <c r="E76" s="34"/>
      <c r="F76" s="34"/>
      <c r="G76" s="34"/>
      <c r="H76" s="34"/>
      <c r="I76" s="34"/>
      <c r="J76" s="34"/>
      <c r="K76" s="34"/>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c r="AO76" s="34"/>
      <c r="AP76" s="34"/>
      <c r="AQ76" s="34"/>
      <c r="AR76" s="35"/>
      <c r="BE76" s="34"/>
    </row>
    <row r="77" s="2" customFormat="1" ht="6.96" customHeight="1">
      <c r="A77" s="34"/>
      <c r="B77" s="56"/>
      <c r="C77" s="57"/>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7"/>
      <c r="AI77" s="57"/>
      <c r="AJ77" s="57"/>
      <c r="AK77" s="57"/>
      <c r="AL77" s="57"/>
      <c r="AM77" s="57"/>
      <c r="AN77" s="57"/>
      <c r="AO77" s="57"/>
      <c r="AP77" s="57"/>
      <c r="AQ77" s="57"/>
      <c r="AR77" s="35"/>
      <c r="BE77" s="34"/>
    </row>
    <row r="81" s="2" customFormat="1" ht="6.96" customHeight="1">
      <c r="A81" s="34"/>
      <c r="B81" s="58"/>
      <c r="C81" s="59"/>
      <c r="D81" s="59"/>
      <c r="E81" s="59"/>
      <c r="F81" s="59"/>
      <c r="G81" s="59"/>
      <c r="H81" s="59"/>
      <c r="I81" s="59"/>
      <c r="J81" s="59"/>
      <c r="K81" s="59"/>
      <c r="L81" s="59"/>
      <c r="M81" s="59"/>
      <c r="N81" s="59"/>
      <c r="O81" s="59"/>
      <c r="P81" s="59"/>
      <c r="Q81" s="59"/>
      <c r="R81" s="59"/>
      <c r="S81" s="59"/>
      <c r="T81" s="59"/>
      <c r="U81" s="59"/>
      <c r="V81" s="59"/>
      <c r="W81" s="59"/>
      <c r="X81" s="59"/>
      <c r="Y81" s="59"/>
      <c r="Z81" s="59"/>
      <c r="AA81" s="59"/>
      <c r="AB81" s="59"/>
      <c r="AC81" s="59"/>
      <c r="AD81" s="59"/>
      <c r="AE81" s="59"/>
      <c r="AF81" s="59"/>
      <c r="AG81" s="59"/>
      <c r="AH81" s="59"/>
      <c r="AI81" s="59"/>
      <c r="AJ81" s="59"/>
      <c r="AK81" s="59"/>
      <c r="AL81" s="59"/>
      <c r="AM81" s="59"/>
      <c r="AN81" s="59"/>
      <c r="AO81" s="59"/>
      <c r="AP81" s="59"/>
      <c r="AQ81" s="59"/>
      <c r="AR81" s="35"/>
      <c r="BE81" s="34"/>
    </row>
    <row r="82" s="2" customFormat="1" ht="24.96" customHeight="1">
      <c r="A82" s="34"/>
      <c r="B82" s="35"/>
      <c r="C82" s="19" t="s">
        <v>56</v>
      </c>
      <c r="D82" s="34"/>
      <c r="E82" s="34"/>
      <c r="F82" s="34"/>
      <c r="G82" s="34"/>
      <c r="H82" s="34"/>
      <c r="I82" s="34"/>
      <c r="J82" s="34"/>
      <c r="K82" s="34"/>
      <c r="L82" s="34"/>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34"/>
      <c r="AR82" s="35"/>
      <c r="BE82" s="34"/>
    </row>
    <row r="83" s="2" customFormat="1" ht="6.96" customHeight="1">
      <c r="A83" s="34"/>
      <c r="B83" s="35"/>
      <c r="C83" s="34"/>
      <c r="D83" s="34"/>
      <c r="E83" s="34"/>
      <c r="F83" s="34"/>
      <c r="G83" s="34"/>
      <c r="H83" s="34"/>
      <c r="I83" s="34"/>
      <c r="J83" s="34"/>
      <c r="K83" s="34"/>
      <c r="L83" s="34"/>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c r="AL83" s="34"/>
      <c r="AM83" s="34"/>
      <c r="AN83" s="34"/>
      <c r="AO83" s="34"/>
      <c r="AP83" s="34"/>
      <c r="AQ83" s="34"/>
      <c r="AR83" s="35"/>
      <c r="BE83" s="34"/>
    </row>
    <row r="84" s="4" customFormat="1" ht="12" customHeight="1">
      <c r="A84" s="4"/>
      <c r="B84" s="60"/>
      <c r="C84" s="28" t="s">
        <v>13</v>
      </c>
      <c r="D84" s="4"/>
      <c r="E84" s="4"/>
      <c r="F84" s="4"/>
      <c r="G84" s="4"/>
      <c r="H84" s="4"/>
      <c r="I84" s="4"/>
      <c r="J84" s="4"/>
      <c r="K84" s="4"/>
      <c r="L84" s="4" t="str">
        <f>K5</f>
        <v>20200205</v>
      </c>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60"/>
      <c r="BE84" s="4"/>
    </row>
    <row r="85" s="5" customFormat="1" ht="36.96" customHeight="1">
      <c r="A85" s="5"/>
      <c r="B85" s="61"/>
      <c r="C85" s="62" t="s">
        <v>16</v>
      </c>
      <c r="D85" s="5"/>
      <c r="E85" s="5"/>
      <c r="F85" s="5"/>
      <c r="G85" s="5"/>
      <c r="H85" s="5"/>
      <c r="I85" s="5"/>
      <c r="J85" s="5"/>
      <c r="K85" s="5"/>
      <c r="L85" s="63" t="str">
        <f>K6</f>
        <v>Výměna kolejnic v úseku Brno-Maloměřice - Blansko</v>
      </c>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61"/>
      <c r="BE85" s="5"/>
    </row>
    <row r="86" s="2" customFormat="1" ht="6.96" customHeight="1">
      <c r="A86" s="34"/>
      <c r="B86" s="35"/>
      <c r="C86" s="34"/>
      <c r="D86" s="34"/>
      <c r="E86" s="34"/>
      <c r="F86" s="34"/>
      <c r="G86" s="34"/>
      <c r="H86" s="34"/>
      <c r="I86" s="34"/>
      <c r="J86" s="34"/>
      <c r="K86" s="34"/>
      <c r="L86" s="34"/>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c r="AL86" s="34"/>
      <c r="AM86" s="34"/>
      <c r="AN86" s="34"/>
      <c r="AO86" s="34"/>
      <c r="AP86" s="34"/>
      <c r="AQ86" s="34"/>
      <c r="AR86" s="35"/>
      <c r="BE86" s="34"/>
    </row>
    <row r="87" s="2" customFormat="1" ht="12" customHeight="1">
      <c r="A87" s="34"/>
      <c r="B87" s="35"/>
      <c r="C87" s="28" t="s">
        <v>20</v>
      </c>
      <c r="D87" s="34"/>
      <c r="E87" s="34"/>
      <c r="F87" s="34"/>
      <c r="G87" s="34"/>
      <c r="H87" s="34"/>
      <c r="I87" s="34"/>
      <c r="J87" s="34"/>
      <c r="K87" s="34"/>
      <c r="L87" s="64" t="str">
        <f>IF(K8="","",K8)</f>
        <v>Brno-Maloměřice - Blansko</v>
      </c>
      <c r="M87" s="34"/>
      <c r="N87" s="34"/>
      <c r="O87" s="34"/>
      <c r="P87" s="34"/>
      <c r="Q87" s="34"/>
      <c r="R87" s="34"/>
      <c r="S87" s="34"/>
      <c r="T87" s="34"/>
      <c r="U87" s="34"/>
      <c r="V87" s="34"/>
      <c r="W87" s="34"/>
      <c r="X87" s="34"/>
      <c r="Y87" s="34"/>
      <c r="Z87" s="34"/>
      <c r="AA87" s="34"/>
      <c r="AB87" s="34"/>
      <c r="AC87" s="34"/>
      <c r="AD87" s="34"/>
      <c r="AE87" s="34"/>
      <c r="AF87" s="34"/>
      <c r="AG87" s="34"/>
      <c r="AH87" s="34"/>
      <c r="AI87" s="28" t="s">
        <v>22</v>
      </c>
      <c r="AJ87" s="34"/>
      <c r="AK87" s="34"/>
      <c r="AL87" s="34"/>
      <c r="AM87" s="65" t="str">
        <f>IF(AN8= "","",AN8)</f>
        <v>5. 2. 2020</v>
      </c>
      <c r="AN87" s="65"/>
      <c r="AO87" s="34"/>
      <c r="AP87" s="34"/>
      <c r="AQ87" s="34"/>
      <c r="AR87" s="35"/>
      <c r="BE87" s="34"/>
    </row>
    <row r="88" s="2" customFormat="1" ht="6.96" customHeight="1">
      <c r="A88" s="34"/>
      <c r="B88" s="35"/>
      <c r="C88" s="34"/>
      <c r="D88" s="34"/>
      <c r="E88" s="34"/>
      <c r="F88" s="34"/>
      <c r="G88" s="34"/>
      <c r="H88" s="34"/>
      <c r="I88" s="34"/>
      <c r="J88" s="34"/>
      <c r="K88" s="34"/>
      <c r="L88" s="34"/>
      <c r="M88" s="34"/>
      <c r="N88" s="34"/>
      <c r="O88" s="34"/>
      <c r="P88" s="34"/>
      <c r="Q88" s="34"/>
      <c r="R88" s="34"/>
      <c r="S88" s="34"/>
      <c r="T88" s="34"/>
      <c r="U88" s="34"/>
      <c r="V88" s="34"/>
      <c r="W88" s="34"/>
      <c r="X88" s="34"/>
      <c r="Y88" s="34"/>
      <c r="Z88" s="34"/>
      <c r="AA88" s="34"/>
      <c r="AB88" s="34"/>
      <c r="AC88" s="34"/>
      <c r="AD88" s="34"/>
      <c r="AE88" s="34"/>
      <c r="AF88" s="34"/>
      <c r="AG88" s="34"/>
      <c r="AH88" s="34"/>
      <c r="AI88" s="34"/>
      <c r="AJ88" s="34"/>
      <c r="AK88" s="34"/>
      <c r="AL88" s="34"/>
      <c r="AM88" s="34"/>
      <c r="AN88" s="34"/>
      <c r="AO88" s="34"/>
      <c r="AP88" s="34"/>
      <c r="AQ88" s="34"/>
      <c r="AR88" s="35"/>
      <c r="BE88" s="34"/>
    </row>
    <row r="89" s="2" customFormat="1" ht="15.15" customHeight="1">
      <c r="A89" s="34"/>
      <c r="B89" s="35"/>
      <c r="C89" s="28" t="s">
        <v>24</v>
      </c>
      <c r="D89" s="34"/>
      <c r="E89" s="34"/>
      <c r="F89" s="34"/>
      <c r="G89" s="34"/>
      <c r="H89" s="34"/>
      <c r="I89" s="34"/>
      <c r="J89" s="34"/>
      <c r="K89" s="34"/>
      <c r="L89" s="4" t="str">
        <f>IF(E11= "","",E11)</f>
        <v>Správa železnic, státní organizace</v>
      </c>
      <c r="M89" s="34"/>
      <c r="N89" s="34"/>
      <c r="O89" s="34"/>
      <c r="P89" s="34"/>
      <c r="Q89" s="34"/>
      <c r="R89" s="34"/>
      <c r="S89" s="34"/>
      <c r="T89" s="34"/>
      <c r="U89" s="34"/>
      <c r="V89" s="34"/>
      <c r="W89" s="34"/>
      <c r="X89" s="34"/>
      <c r="Y89" s="34"/>
      <c r="Z89" s="34"/>
      <c r="AA89" s="34"/>
      <c r="AB89" s="34"/>
      <c r="AC89" s="34"/>
      <c r="AD89" s="34"/>
      <c r="AE89" s="34"/>
      <c r="AF89" s="34"/>
      <c r="AG89" s="34"/>
      <c r="AH89" s="34"/>
      <c r="AI89" s="28" t="s">
        <v>32</v>
      </c>
      <c r="AJ89" s="34"/>
      <c r="AK89" s="34"/>
      <c r="AL89" s="34"/>
      <c r="AM89" s="66" t="str">
        <f>IF(E17="","",E17)</f>
        <v xml:space="preserve"> </v>
      </c>
      <c r="AN89" s="4"/>
      <c r="AO89" s="4"/>
      <c r="AP89" s="4"/>
      <c r="AQ89" s="34"/>
      <c r="AR89" s="35"/>
      <c r="AS89" s="67" t="s">
        <v>57</v>
      </c>
      <c r="AT89" s="68"/>
      <c r="AU89" s="69"/>
      <c r="AV89" s="69"/>
      <c r="AW89" s="69"/>
      <c r="AX89" s="69"/>
      <c r="AY89" s="69"/>
      <c r="AZ89" s="69"/>
      <c r="BA89" s="69"/>
      <c r="BB89" s="69"/>
      <c r="BC89" s="69"/>
      <c r="BD89" s="70"/>
      <c r="BE89" s="34"/>
    </row>
    <row r="90" s="2" customFormat="1" ht="15.15" customHeight="1">
      <c r="A90" s="34"/>
      <c r="B90" s="35"/>
      <c r="C90" s="28" t="s">
        <v>30</v>
      </c>
      <c r="D90" s="34"/>
      <c r="E90" s="34"/>
      <c r="F90" s="34"/>
      <c r="G90" s="34"/>
      <c r="H90" s="34"/>
      <c r="I90" s="34"/>
      <c r="J90" s="34"/>
      <c r="K90" s="34"/>
      <c r="L90" s="4" t="str">
        <f>IF(E14= "Vyplň údaj","",E14)</f>
        <v/>
      </c>
      <c r="M90" s="34"/>
      <c r="N90" s="34"/>
      <c r="O90" s="34"/>
      <c r="P90" s="34"/>
      <c r="Q90" s="34"/>
      <c r="R90" s="34"/>
      <c r="S90" s="34"/>
      <c r="T90" s="34"/>
      <c r="U90" s="34"/>
      <c r="V90" s="34"/>
      <c r="W90" s="34"/>
      <c r="X90" s="34"/>
      <c r="Y90" s="34"/>
      <c r="Z90" s="34"/>
      <c r="AA90" s="34"/>
      <c r="AB90" s="34"/>
      <c r="AC90" s="34"/>
      <c r="AD90" s="34"/>
      <c r="AE90" s="34"/>
      <c r="AF90" s="34"/>
      <c r="AG90" s="34"/>
      <c r="AH90" s="34"/>
      <c r="AI90" s="28" t="s">
        <v>35</v>
      </c>
      <c r="AJ90" s="34"/>
      <c r="AK90" s="34"/>
      <c r="AL90" s="34"/>
      <c r="AM90" s="66" t="str">
        <f>IF(E20="","",E20)</f>
        <v xml:space="preserve"> </v>
      </c>
      <c r="AN90" s="4"/>
      <c r="AO90" s="4"/>
      <c r="AP90" s="4"/>
      <c r="AQ90" s="34"/>
      <c r="AR90" s="35"/>
      <c r="AS90" s="71"/>
      <c r="AT90" s="72"/>
      <c r="AU90" s="73"/>
      <c r="AV90" s="73"/>
      <c r="AW90" s="73"/>
      <c r="AX90" s="73"/>
      <c r="AY90" s="73"/>
      <c r="AZ90" s="73"/>
      <c r="BA90" s="73"/>
      <c r="BB90" s="73"/>
      <c r="BC90" s="73"/>
      <c r="BD90" s="74"/>
      <c r="BE90" s="34"/>
    </row>
    <row r="91" s="2" customFormat="1" ht="10.8" customHeight="1">
      <c r="A91" s="34"/>
      <c r="B91" s="35"/>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5"/>
      <c r="AS91" s="71"/>
      <c r="AT91" s="72"/>
      <c r="AU91" s="73"/>
      <c r="AV91" s="73"/>
      <c r="AW91" s="73"/>
      <c r="AX91" s="73"/>
      <c r="AY91" s="73"/>
      <c r="AZ91" s="73"/>
      <c r="BA91" s="73"/>
      <c r="BB91" s="73"/>
      <c r="BC91" s="73"/>
      <c r="BD91" s="74"/>
      <c r="BE91" s="34"/>
    </row>
    <row r="92" s="2" customFormat="1" ht="29.28" customHeight="1">
      <c r="A92" s="34"/>
      <c r="B92" s="35"/>
      <c r="C92" s="75" t="s">
        <v>58</v>
      </c>
      <c r="D92" s="76"/>
      <c r="E92" s="76"/>
      <c r="F92" s="76"/>
      <c r="G92" s="76"/>
      <c r="H92" s="77"/>
      <c r="I92" s="78" t="s">
        <v>59</v>
      </c>
      <c r="J92" s="76"/>
      <c r="K92" s="76"/>
      <c r="L92" s="76"/>
      <c r="M92" s="76"/>
      <c r="N92" s="76"/>
      <c r="O92" s="76"/>
      <c r="P92" s="76"/>
      <c r="Q92" s="76"/>
      <c r="R92" s="76"/>
      <c r="S92" s="76"/>
      <c r="T92" s="76"/>
      <c r="U92" s="76"/>
      <c r="V92" s="76"/>
      <c r="W92" s="76"/>
      <c r="X92" s="76"/>
      <c r="Y92" s="76"/>
      <c r="Z92" s="76"/>
      <c r="AA92" s="76"/>
      <c r="AB92" s="76"/>
      <c r="AC92" s="76"/>
      <c r="AD92" s="76"/>
      <c r="AE92" s="76"/>
      <c r="AF92" s="76"/>
      <c r="AG92" s="79" t="s">
        <v>60</v>
      </c>
      <c r="AH92" s="76"/>
      <c r="AI92" s="76"/>
      <c r="AJ92" s="76"/>
      <c r="AK92" s="76"/>
      <c r="AL92" s="76"/>
      <c r="AM92" s="76"/>
      <c r="AN92" s="78" t="s">
        <v>61</v>
      </c>
      <c r="AO92" s="76"/>
      <c r="AP92" s="80"/>
      <c r="AQ92" s="81" t="s">
        <v>62</v>
      </c>
      <c r="AR92" s="35"/>
      <c r="AS92" s="82" t="s">
        <v>63</v>
      </c>
      <c r="AT92" s="83" t="s">
        <v>64</v>
      </c>
      <c r="AU92" s="83" t="s">
        <v>65</v>
      </c>
      <c r="AV92" s="83" t="s">
        <v>66</v>
      </c>
      <c r="AW92" s="83" t="s">
        <v>67</v>
      </c>
      <c r="AX92" s="83" t="s">
        <v>68</v>
      </c>
      <c r="AY92" s="83" t="s">
        <v>69</v>
      </c>
      <c r="AZ92" s="83" t="s">
        <v>70</v>
      </c>
      <c r="BA92" s="83" t="s">
        <v>71</v>
      </c>
      <c r="BB92" s="83" t="s">
        <v>72</v>
      </c>
      <c r="BC92" s="83" t="s">
        <v>73</v>
      </c>
      <c r="BD92" s="84" t="s">
        <v>74</v>
      </c>
      <c r="BE92" s="34"/>
    </row>
    <row r="93" s="2" customFormat="1" ht="10.8" customHeight="1">
      <c r="A93" s="34"/>
      <c r="B93" s="35"/>
      <c r="C93" s="34"/>
      <c r="D93" s="34"/>
      <c r="E93" s="34"/>
      <c r="F93" s="34"/>
      <c r="G93" s="34"/>
      <c r="H93" s="34"/>
      <c r="I93" s="34"/>
      <c r="J93" s="34"/>
      <c r="K93" s="34"/>
      <c r="L93" s="34"/>
      <c r="M93" s="34"/>
      <c r="N93" s="34"/>
      <c r="O93" s="34"/>
      <c r="P93" s="34"/>
      <c r="Q93" s="34"/>
      <c r="R93" s="34"/>
      <c r="S93" s="34"/>
      <c r="T93" s="34"/>
      <c r="U93" s="34"/>
      <c r="V93" s="34"/>
      <c r="W93" s="34"/>
      <c r="X93" s="34"/>
      <c r="Y93" s="34"/>
      <c r="Z93" s="34"/>
      <c r="AA93" s="34"/>
      <c r="AB93" s="34"/>
      <c r="AC93" s="34"/>
      <c r="AD93" s="34"/>
      <c r="AE93" s="34"/>
      <c r="AF93" s="34"/>
      <c r="AG93" s="34"/>
      <c r="AH93" s="34"/>
      <c r="AI93" s="34"/>
      <c r="AJ93" s="34"/>
      <c r="AK93" s="34"/>
      <c r="AL93" s="34"/>
      <c r="AM93" s="34"/>
      <c r="AN93" s="34"/>
      <c r="AO93" s="34"/>
      <c r="AP93" s="34"/>
      <c r="AQ93" s="34"/>
      <c r="AR93" s="35"/>
      <c r="AS93" s="85"/>
      <c r="AT93" s="86"/>
      <c r="AU93" s="86"/>
      <c r="AV93" s="86"/>
      <c r="AW93" s="86"/>
      <c r="AX93" s="86"/>
      <c r="AY93" s="86"/>
      <c r="AZ93" s="86"/>
      <c r="BA93" s="86"/>
      <c r="BB93" s="86"/>
      <c r="BC93" s="86"/>
      <c r="BD93" s="87"/>
      <c r="BE93" s="34"/>
    </row>
    <row r="94" s="6" customFormat="1" ht="32.4" customHeight="1">
      <c r="A94" s="6"/>
      <c r="B94" s="88"/>
      <c r="C94" s="89" t="s">
        <v>75</v>
      </c>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1">
        <f>ROUND(SUM(AG95:AG97),2)</f>
        <v>0</v>
      </c>
      <c r="AH94" s="91"/>
      <c r="AI94" s="91"/>
      <c r="AJ94" s="91"/>
      <c r="AK94" s="91"/>
      <c r="AL94" s="91"/>
      <c r="AM94" s="91"/>
      <c r="AN94" s="92">
        <f>SUM(AG94,AT94)</f>
        <v>0</v>
      </c>
      <c r="AO94" s="92"/>
      <c r="AP94" s="92"/>
      <c r="AQ94" s="93" t="s">
        <v>1</v>
      </c>
      <c r="AR94" s="88"/>
      <c r="AS94" s="94">
        <f>ROUND(SUM(AS95:AS97),2)</f>
        <v>0</v>
      </c>
      <c r="AT94" s="95">
        <f>ROUND(SUM(AV94:AW94),2)</f>
        <v>0</v>
      </c>
      <c r="AU94" s="96">
        <f>ROUND(SUM(AU95:AU97),5)</f>
        <v>0</v>
      </c>
      <c r="AV94" s="95">
        <f>ROUND(AZ94*L29,2)</f>
        <v>0</v>
      </c>
      <c r="AW94" s="95">
        <f>ROUND(BA94*L30,2)</f>
        <v>0</v>
      </c>
      <c r="AX94" s="95">
        <f>ROUND(BB94*L29,2)</f>
        <v>0</v>
      </c>
      <c r="AY94" s="95">
        <f>ROUND(BC94*L30,2)</f>
        <v>0</v>
      </c>
      <c r="AZ94" s="95">
        <f>ROUND(SUM(AZ95:AZ97),2)</f>
        <v>0</v>
      </c>
      <c r="BA94" s="95">
        <f>ROUND(SUM(BA95:BA97),2)</f>
        <v>0</v>
      </c>
      <c r="BB94" s="95">
        <f>ROUND(SUM(BB95:BB97),2)</f>
        <v>0</v>
      </c>
      <c r="BC94" s="95">
        <f>ROUND(SUM(BC95:BC97),2)</f>
        <v>0</v>
      </c>
      <c r="BD94" s="97">
        <f>ROUND(SUM(BD95:BD97),2)</f>
        <v>0</v>
      </c>
      <c r="BE94" s="6"/>
      <c r="BS94" s="98" t="s">
        <v>76</v>
      </c>
      <c r="BT94" s="98" t="s">
        <v>77</v>
      </c>
      <c r="BU94" s="99" t="s">
        <v>78</v>
      </c>
      <c r="BV94" s="98" t="s">
        <v>79</v>
      </c>
      <c r="BW94" s="98" t="s">
        <v>4</v>
      </c>
      <c r="BX94" s="98" t="s">
        <v>80</v>
      </c>
      <c r="CL94" s="98" t="s">
        <v>1</v>
      </c>
    </row>
    <row r="95" s="7" customFormat="1" ht="16.5" customHeight="1">
      <c r="A95" s="100" t="s">
        <v>81</v>
      </c>
      <c r="B95" s="101"/>
      <c r="C95" s="102"/>
      <c r="D95" s="103" t="s">
        <v>82</v>
      </c>
      <c r="E95" s="103"/>
      <c r="F95" s="103"/>
      <c r="G95" s="103"/>
      <c r="H95" s="103"/>
      <c r="I95" s="104"/>
      <c r="J95" s="103" t="s">
        <v>83</v>
      </c>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105">
        <f>'01.1 - Úsek Adamov - Blansko'!J30</f>
        <v>0</v>
      </c>
      <c r="AH95" s="104"/>
      <c r="AI95" s="104"/>
      <c r="AJ95" s="104"/>
      <c r="AK95" s="104"/>
      <c r="AL95" s="104"/>
      <c r="AM95" s="104"/>
      <c r="AN95" s="105">
        <f>SUM(AG95,AT95)</f>
        <v>0</v>
      </c>
      <c r="AO95" s="104"/>
      <c r="AP95" s="104"/>
      <c r="AQ95" s="106" t="s">
        <v>84</v>
      </c>
      <c r="AR95" s="101"/>
      <c r="AS95" s="107">
        <v>0</v>
      </c>
      <c r="AT95" s="108">
        <f>ROUND(SUM(AV95:AW95),2)</f>
        <v>0</v>
      </c>
      <c r="AU95" s="109">
        <f>'01.1 - Úsek Adamov - Blansko'!P119</f>
        <v>0</v>
      </c>
      <c r="AV95" s="108">
        <f>'01.1 - Úsek Adamov - Blansko'!J33</f>
        <v>0</v>
      </c>
      <c r="AW95" s="108">
        <f>'01.1 - Úsek Adamov - Blansko'!J34</f>
        <v>0</v>
      </c>
      <c r="AX95" s="108">
        <f>'01.1 - Úsek Adamov - Blansko'!J35</f>
        <v>0</v>
      </c>
      <c r="AY95" s="108">
        <f>'01.1 - Úsek Adamov - Blansko'!J36</f>
        <v>0</v>
      </c>
      <c r="AZ95" s="108">
        <f>'01.1 - Úsek Adamov - Blansko'!F33</f>
        <v>0</v>
      </c>
      <c r="BA95" s="108">
        <f>'01.1 - Úsek Adamov - Blansko'!F34</f>
        <v>0</v>
      </c>
      <c r="BB95" s="108">
        <f>'01.1 - Úsek Adamov - Blansko'!F35</f>
        <v>0</v>
      </c>
      <c r="BC95" s="108">
        <f>'01.1 - Úsek Adamov - Blansko'!F36</f>
        <v>0</v>
      </c>
      <c r="BD95" s="110">
        <f>'01.1 - Úsek Adamov - Blansko'!F37</f>
        <v>0</v>
      </c>
      <c r="BE95" s="7"/>
      <c r="BT95" s="111" t="s">
        <v>85</v>
      </c>
      <c r="BV95" s="111" t="s">
        <v>79</v>
      </c>
      <c r="BW95" s="111" t="s">
        <v>86</v>
      </c>
      <c r="BX95" s="111" t="s">
        <v>4</v>
      </c>
      <c r="CL95" s="111" t="s">
        <v>1</v>
      </c>
      <c r="CM95" s="111" t="s">
        <v>87</v>
      </c>
    </row>
    <row r="96" s="7" customFormat="1" ht="16.5" customHeight="1">
      <c r="A96" s="100" t="s">
        <v>81</v>
      </c>
      <c r="B96" s="101"/>
      <c r="C96" s="102"/>
      <c r="D96" s="103" t="s">
        <v>88</v>
      </c>
      <c r="E96" s="103"/>
      <c r="F96" s="103"/>
      <c r="G96" s="103"/>
      <c r="H96" s="103"/>
      <c r="I96" s="104"/>
      <c r="J96" s="103" t="s">
        <v>89</v>
      </c>
      <c r="K96" s="103"/>
      <c r="L96" s="103"/>
      <c r="M96" s="103"/>
      <c r="N96" s="103"/>
      <c r="O96" s="103"/>
      <c r="P96" s="103"/>
      <c r="Q96" s="103"/>
      <c r="R96" s="103"/>
      <c r="S96" s="103"/>
      <c r="T96" s="103"/>
      <c r="U96" s="103"/>
      <c r="V96" s="103"/>
      <c r="W96" s="103"/>
      <c r="X96" s="103"/>
      <c r="Y96" s="103"/>
      <c r="Z96" s="103"/>
      <c r="AA96" s="103"/>
      <c r="AB96" s="103"/>
      <c r="AC96" s="103"/>
      <c r="AD96" s="103"/>
      <c r="AE96" s="103"/>
      <c r="AF96" s="103"/>
      <c r="AG96" s="105">
        <f>'01.2 - Úsek Maloměřice - ...'!J30</f>
        <v>0</v>
      </c>
      <c r="AH96" s="104"/>
      <c r="AI96" s="104"/>
      <c r="AJ96" s="104"/>
      <c r="AK96" s="104"/>
      <c r="AL96" s="104"/>
      <c r="AM96" s="104"/>
      <c r="AN96" s="105">
        <f>SUM(AG96,AT96)</f>
        <v>0</v>
      </c>
      <c r="AO96" s="104"/>
      <c r="AP96" s="104"/>
      <c r="AQ96" s="106" t="s">
        <v>84</v>
      </c>
      <c r="AR96" s="101"/>
      <c r="AS96" s="107">
        <v>0</v>
      </c>
      <c r="AT96" s="108">
        <f>ROUND(SUM(AV96:AW96),2)</f>
        <v>0</v>
      </c>
      <c r="AU96" s="109">
        <f>'01.2 - Úsek Maloměřice - ...'!P119</f>
        <v>0</v>
      </c>
      <c r="AV96" s="108">
        <f>'01.2 - Úsek Maloměřice - ...'!J33</f>
        <v>0</v>
      </c>
      <c r="AW96" s="108">
        <f>'01.2 - Úsek Maloměřice - ...'!J34</f>
        <v>0</v>
      </c>
      <c r="AX96" s="108">
        <f>'01.2 - Úsek Maloměřice - ...'!J35</f>
        <v>0</v>
      </c>
      <c r="AY96" s="108">
        <f>'01.2 - Úsek Maloměřice - ...'!J36</f>
        <v>0</v>
      </c>
      <c r="AZ96" s="108">
        <f>'01.2 - Úsek Maloměřice - ...'!F33</f>
        <v>0</v>
      </c>
      <c r="BA96" s="108">
        <f>'01.2 - Úsek Maloměřice - ...'!F34</f>
        <v>0</v>
      </c>
      <c r="BB96" s="108">
        <f>'01.2 - Úsek Maloměřice - ...'!F35</f>
        <v>0</v>
      </c>
      <c r="BC96" s="108">
        <f>'01.2 - Úsek Maloměřice - ...'!F36</f>
        <v>0</v>
      </c>
      <c r="BD96" s="110">
        <f>'01.2 - Úsek Maloměřice - ...'!F37</f>
        <v>0</v>
      </c>
      <c r="BE96" s="7"/>
      <c r="BT96" s="111" t="s">
        <v>85</v>
      </c>
      <c r="BV96" s="111" t="s">
        <v>79</v>
      </c>
      <c r="BW96" s="111" t="s">
        <v>90</v>
      </c>
      <c r="BX96" s="111" t="s">
        <v>4</v>
      </c>
      <c r="CL96" s="111" t="s">
        <v>1</v>
      </c>
      <c r="CM96" s="111" t="s">
        <v>87</v>
      </c>
    </row>
    <row r="97" s="7" customFormat="1" ht="16.5" customHeight="1">
      <c r="A97" s="100" t="s">
        <v>81</v>
      </c>
      <c r="B97" s="101"/>
      <c r="C97" s="102"/>
      <c r="D97" s="103" t="s">
        <v>91</v>
      </c>
      <c r="E97" s="103"/>
      <c r="F97" s="103"/>
      <c r="G97" s="103"/>
      <c r="H97" s="103"/>
      <c r="I97" s="104"/>
      <c r="J97" s="103" t="s">
        <v>92</v>
      </c>
      <c r="K97" s="103"/>
      <c r="L97" s="103"/>
      <c r="M97" s="103"/>
      <c r="N97" s="103"/>
      <c r="O97" s="103"/>
      <c r="P97" s="103"/>
      <c r="Q97" s="103"/>
      <c r="R97" s="103"/>
      <c r="S97" s="103"/>
      <c r="T97" s="103"/>
      <c r="U97" s="103"/>
      <c r="V97" s="103"/>
      <c r="W97" s="103"/>
      <c r="X97" s="103"/>
      <c r="Y97" s="103"/>
      <c r="Z97" s="103"/>
      <c r="AA97" s="103"/>
      <c r="AB97" s="103"/>
      <c r="AC97" s="103"/>
      <c r="AD97" s="103"/>
      <c r="AE97" s="103"/>
      <c r="AF97" s="103"/>
      <c r="AG97" s="105">
        <f>'02.1 - Vedlejší rozpočtov...'!J30</f>
        <v>0</v>
      </c>
      <c r="AH97" s="104"/>
      <c r="AI97" s="104"/>
      <c r="AJ97" s="104"/>
      <c r="AK97" s="104"/>
      <c r="AL97" s="104"/>
      <c r="AM97" s="104"/>
      <c r="AN97" s="105">
        <f>SUM(AG97,AT97)</f>
        <v>0</v>
      </c>
      <c r="AO97" s="104"/>
      <c r="AP97" s="104"/>
      <c r="AQ97" s="106" t="s">
        <v>84</v>
      </c>
      <c r="AR97" s="101"/>
      <c r="AS97" s="112">
        <v>0</v>
      </c>
      <c r="AT97" s="113">
        <f>ROUND(SUM(AV97:AW97),2)</f>
        <v>0</v>
      </c>
      <c r="AU97" s="114">
        <f>'02.1 - Vedlejší rozpočtov...'!P117</f>
        <v>0</v>
      </c>
      <c r="AV97" s="113">
        <f>'02.1 - Vedlejší rozpočtov...'!J33</f>
        <v>0</v>
      </c>
      <c r="AW97" s="113">
        <f>'02.1 - Vedlejší rozpočtov...'!J34</f>
        <v>0</v>
      </c>
      <c r="AX97" s="113">
        <f>'02.1 - Vedlejší rozpočtov...'!J35</f>
        <v>0</v>
      </c>
      <c r="AY97" s="113">
        <f>'02.1 - Vedlejší rozpočtov...'!J36</f>
        <v>0</v>
      </c>
      <c r="AZ97" s="113">
        <f>'02.1 - Vedlejší rozpočtov...'!F33</f>
        <v>0</v>
      </c>
      <c r="BA97" s="113">
        <f>'02.1 - Vedlejší rozpočtov...'!F34</f>
        <v>0</v>
      </c>
      <c r="BB97" s="113">
        <f>'02.1 - Vedlejší rozpočtov...'!F35</f>
        <v>0</v>
      </c>
      <c r="BC97" s="113">
        <f>'02.1 - Vedlejší rozpočtov...'!F36</f>
        <v>0</v>
      </c>
      <c r="BD97" s="115">
        <f>'02.1 - Vedlejší rozpočtov...'!F37</f>
        <v>0</v>
      </c>
      <c r="BE97" s="7"/>
      <c r="BT97" s="111" t="s">
        <v>85</v>
      </c>
      <c r="BV97" s="111" t="s">
        <v>79</v>
      </c>
      <c r="BW97" s="111" t="s">
        <v>93</v>
      </c>
      <c r="BX97" s="111" t="s">
        <v>4</v>
      </c>
      <c r="CL97" s="111" t="s">
        <v>1</v>
      </c>
      <c r="CM97" s="111" t="s">
        <v>87</v>
      </c>
    </row>
    <row r="98" s="2" customFormat="1" ht="30" customHeight="1">
      <c r="A98" s="34"/>
      <c r="B98" s="35"/>
      <c r="C98" s="34"/>
      <c r="D98" s="34"/>
      <c r="E98" s="34"/>
      <c r="F98" s="34"/>
      <c r="G98" s="34"/>
      <c r="H98" s="34"/>
      <c r="I98" s="34"/>
      <c r="J98" s="34"/>
      <c r="K98" s="34"/>
      <c r="L98" s="34"/>
      <c r="M98" s="34"/>
      <c r="N98" s="34"/>
      <c r="O98" s="34"/>
      <c r="P98" s="34"/>
      <c r="Q98" s="34"/>
      <c r="R98" s="34"/>
      <c r="S98" s="34"/>
      <c r="T98" s="34"/>
      <c r="U98" s="34"/>
      <c r="V98" s="34"/>
      <c r="W98" s="34"/>
      <c r="X98" s="34"/>
      <c r="Y98" s="34"/>
      <c r="Z98" s="34"/>
      <c r="AA98" s="34"/>
      <c r="AB98" s="34"/>
      <c r="AC98" s="34"/>
      <c r="AD98" s="34"/>
      <c r="AE98" s="34"/>
      <c r="AF98" s="34"/>
      <c r="AG98" s="34"/>
      <c r="AH98" s="34"/>
      <c r="AI98" s="34"/>
      <c r="AJ98" s="34"/>
      <c r="AK98" s="34"/>
      <c r="AL98" s="34"/>
      <c r="AM98" s="34"/>
      <c r="AN98" s="34"/>
      <c r="AO98" s="34"/>
      <c r="AP98" s="34"/>
      <c r="AQ98" s="34"/>
      <c r="AR98" s="35"/>
      <c r="AS98" s="34"/>
      <c r="AT98" s="34"/>
      <c r="AU98" s="34"/>
      <c r="AV98" s="34"/>
      <c r="AW98" s="34"/>
      <c r="AX98" s="34"/>
      <c r="AY98" s="34"/>
      <c r="AZ98" s="34"/>
      <c r="BA98" s="34"/>
      <c r="BB98" s="34"/>
      <c r="BC98" s="34"/>
      <c r="BD98" s="34"/>
      <c r="BE98" s="34"/>
    </row>
    <row r="99" s="2" customFormat="1" ht="6.96" customHeight="1">
      <c r="A99" s="34"/>
      <c r="B99" s="56"/>
      <c r="C99" s="57"/>
      <c r="D99" s="57"/>
      <c r="E99" s="57"/>
      <c r="F99" s="57"/>
      <c r="G99" s="57"/>
      <c r="H99" s="57"/>
      <c r="I99" s="57"/>
      <c r="J99" s="57"/>
      <c r="K99" s="57"/>
      <c r="L99" s="57"/>
      <c r="M99" s="57"/>
      <c r="N99" s="57"/>
      <c r="O99" s="57"/>
      <c r="P99" s="57"/>
      <c r="Q99" s="57"/>
      <c r="R99" s="57"/>
      <c r="S99" s="57"/>
      <c r="T99" s="57"/>
      <c r="U99" s="57"/>
      <c r="V99" s="57"/>
      <c r="W99" s="57"/>
      <c r="X99" s="57"/>
      <c r="Y99" s="57"/>
      <c r="Z99" s="57"/>
      <c r="AA99" s="57"/>
      <c r="AB99" s="57"/>
      <c r="AC99" s="57"/>
      <c r="AD99" s="57"/>
      <c r="AE99" s="57"/>
      <c r="AF99" s="57"/>
      <c r="AG99" s="57"/>
      <c r="AH99" s="57"/>
      <c r="AI99" s="57"/>
      <c r="AJ99" s="57"/>
      <c r="AK99" s="57"/>
      <c r="AL99" s="57"/>
      <c r="AM99" s="57"/>
      <c r="AN99" s="57"/>
      <c r="AO99" s="57"/>
      <c r="AP99" s="57"/>
      <c r="AQ99" s="57"/>
      <c r="AR99" s="35"/>
      <c r="AS99" s="34"/>
      <c r="AT99" s="34"/>
      <c r="AU99" s="34"/>
      <c r="AV99" s="34"/>
      <c r="AW99" s="34"/>
      <c r="AX99" s="34"/>
      <c r="AY99" s="34"/>
      <c r="AZ99" s="34"/>
      <c r="BA99" s="34"/>
      <c r="BB99" s="34"/>
      <c r="BC99" s="34"/>
      <c r="BD99" s="34"/>
      <c r="BE99" s="34"/>
    </row>
  </sheetData>
  <mergeCells count="50">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N97:AP97"/>
    <mergeCell ref="AG97:AM97"/>
    <mergeCell ref="D97:H97"/>
    <mergeCell ref="J97:AF97"/>
    <mergeCell ref="AG94:AM94"/>
    <mergeCell ref="AN94:AP94"/>
    <mergeCell ref="AR2:BE2"/>
  </mergeCells>
  <hyperlinks>
    <hyperlink ref="A95" location="'01.1 - Úsek Adamov - Blansko'!C2" display="/"/>
    <hyperlink ref="A96" location="'01.2 - Úsek Maloměřice - ...'!C2" display="/"/>
    <hyperlink ref="A97" location="'02.1 - Vedlejší rozpočtov...'!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1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16"/>
      <c r="L2" s="14" t="s">
        <v>5</v>
      </c>
      <c r="M2" s="1"/>
      <c r="N2" s="1"/>
      <c r="O2" s="1"/>
      <c r="P2" s="1"/>
      <c r="Q2" s="1"/>
      <c r="R2" s="1"/>
      <c r="S2" s="1"/>
      <c r="T2" s="1"/>
      <c r="U2" s="1"/>
      <c r="V2" s="1"/>
      <c r="AT2" s="15" t="s">
        <v>86</v>
      </c>
    </row>
    <row r="3" s="1" customFormat="1" ht="6.96" customHeight="1">
      <c r="B3" s="16"/>
      <c r="C3" s="17"/>
      <c r="D3" s="17"/>
      <c r="E3" s="17"/>
      <c r="F3" s="17"/>
      <c r="G3" s="17"/>
      <c r="H3" s="17"/>
      <c r="I3" s="117"/>
      <c r="J3" s="17"/>
      <c r="K3" s="17"/>
      <c r="L3" s="18"/>
      <c r="AT3" s="15" t="s">
        <v>87</v>
      </c>
    </row>
    <row r="4" s="1" customFormat="1" ht="24.96" customHeight="1">
      <c r="B4" s="18"/>
      <c r="D4" s="19" t="s">
        <v>94</v>
      </c>
      <c r="I4" s="116"/>
      <c r="L4" s="18"/>
      <c r="M4" s="118" t="s">
        <v>10</v>
      </c>
      <c r="AT4" s="15" t="s">
        <v>3</v>
      </c>
    </row>
    <row r="5" s="1" customFormat="1" ht="6.96" customHeight="1">
      <c r="B5" s="18"/>
      <c r="I5" s="116"/>
      <c r="L5" s="18"/>
    </row>
    <row r="6" s="1" customFormat="1" ht="12" customHeight="1">
      <c r="B6" s="18"/>
      <c r="D6" s="28" t="s">
        <v>16</v>
      </c>
      <c r="I6" s="116"/>
      <c r="L6" s="18"/>
    </row>
    <row r="7" s="1" customFormat="1" ht="16.5" customHeight="1">
      <c r="B7" s="18"/>
      <c r="E7" s="119" t="str">
        <f>'Rekapitulace zakázky'!K6</f>
        <v>Výměna kolejnic v úseku Brno-Maloměřice - Blansko</v>
      </c>
      <c r="F7" s="28"/>
      <c r="G7" s="28"/>
      <c r="H7" s="28"/>
      <c r="I7" s="116"/>
      <c r="L7" s="18"/>
    </row>
    <row r="8" s="2" customFormat="1" ht="12" customHeight="1">
      <c r="A8" s="34"/>
      <c r="B8" s="35"/>
      <c r="C8" s="34"/>
      <c r="D8" s="28" t="s">
        <v>95</v>
      </c>
      <c r="E8" s="34"/>
      <c r="F8" s="34"/>
      <c r="G8" s="34"/>
      <c r="H8" s="34"/>
      <c r="I8" s="120"/>
      <c r="J8" s="34"/>
      <c r="K8" s="34"/>
      <c r="L8" s="51"/>
      <c r="S8" s="34"/>
      <c r="T8" s="34"/>
      <c r="U8" s="34"/>
      <c r="V8" s="34"/>
      <c r="W8" s="34"/>
      <c r="X8" s="34"/>
      <c r="Y8" s="34"/>
      <c r="Z8" s="34"/>
      <c r="AA8" s="34"/>
      <c r="AB8" s="34"/>
      <c r="AC8" s="34"/>
      <c r="AD8" s="34"/>
      <c r="AE8" s="34"/>
    </row>
    <row r="9" s="2" customFormat="1" ht="16.5" customHeight="1">
      <c r="A9" s="34"/>
      <c r="B9" s="35"/>
      <c r="C9" s="34"/>
      <c r="D9" s="34"/>
      <c r="E9" s="63" t="s">
        <v>96</v>
      </c>
      <c r="F9" s="34"/>
      <c r="G9" s="34"/>
      <c r="H9" s="34"/>
      <c r="I9" s="120"/>
      <c r="J9" s="34"/>
      <c r="K9" s="34"/>
      <c r="L9" s="51"/>
      <c r="S9" s="34"/>
      <c r="T9" s="34"/>
      <c r="U9" s="34"/>
      <c r="V9" s="34"/>
      <c r="W9" s="34"/>
      <c r="X9" s="34"/>
      <c r="Y9" s="34"/>
      <c r="Z9" s="34"/>
      <c r="AA9" s="34"/>
      <c r="AB9" s="34"/>
      <c r="AC9" s="34"/>
      <c r="AD9" s="34"/>
      <c r="AE9" s="34"/>
    </row>
    <row r="10" s="2" customFormat="1">
      <c r="A10" s="34"/>
      <c r="B10" s="35"/>
      <c r="C10" s="34"/>
      <c r="D10" s="34"/>
      <c r="E10" s="34"/>
      <c r="F10" s="34"/>
      <c r="G10" s="34"/>
      <c r="H10" s="34"/>
      <c r="I10" s="120"/>
      <c r="J10" s="34"/>
      <c r="K10" s="34"/>
      <c r="L10" s="51"/>
      <c r="S10" s="34"/>
      <c r="T10" s="34"/>
      <c r="U10" s="34"/>
      <c r="V10" s="34"/>
      <c r="W10" s="34"/>
      <c r="X10" s="34"/>
      <c r="Y10" s="34"/>
      <c r="Z10" s="34"/>
      <c r="AA10" s="34"/>
      <c r="AB10" s="34"/>
      <c r="AC10" s="34"/>
      <c r="AD10" s="34"/>
      <c r="AE10" s="34"/>
    </row>
    <row r="11" s="2" customFormat="1" ht="12" customHeight="1">
      <c r="A11" s="34"/>
      <c r="B11" s="35"/>
      <c r="C11" s="34"/>
      <c r="D11" s="28" t="s">
        <v>18</v>
      </c>
      <c r="E11" s="34"/>
      <c r="F11" s="23" t="s">
        <v>1</v>
      </c>
      <c r="G11" s="34"/>
      <c r="H11" s="34"/>
      <c r="I11" s="121" t="s">
        <v>19</v>
      </c>
      <c r="J11" s="23" t="s">
        <v>1</v>
      </c>
      <c r="K11" s="34"/>
      <c r="L11" s="51"/>
      <c r="S11" s="34"/>
      <c r="T11" s="34"/>
      <c r="U11" s="34"/>
      <c r="V11" s="34"/>
      <c r="W11" s="34"/>
      <c r="X11" s="34"/>
      <c r="Y11" s="34"/>
      <c r="Z11" s="34"/>
      <c r="AA11" s="34"/>
      <c r="AB11" s="34"/>
      <c r="AC11" s="34"/>
      <c r="AD11" s="34"/>
      <c r="AE11" s="34"/>
    </row>
    <row r="12" s="2" customFormat="1" ht="12" customHeight="1">
      <c r="A12" s="34"/>
      <c r="B12" s="35"/>
      <c r="C12" s="34"/>
      <c r="D12" s="28" t="s">
        <v>20</v>
      </c>
      <c r="E12" s="34"/>
      <c r="F12" s="23" t="s">
        <v>21</v>
      </c>
      <c r="G12" s="34"/>
      <c r="H12" s="34"/>
      <c r="I12" s="121" t="s">
        <v>22</v>
      </c>
      <c r="J12" s="65" t="str">
        <f>'Rekapitulace zakázky'!AN8</f>
        <v>5. 2. 2020</v>
      </c>
      <c r="K12" s="34"/>
      <c r="L12" s="51"/>
      <c r="S12" s="34"/>
      <c r="T12" s="34"/>
      <c r="U12" s="34"/>
      <c r="V12" s="34"/>
      <c r="W12" s="34"/>
      <c r="X12" s="34"/>
      <c r="Y12" s="34"/>
      <c r="Z12" s="34"/>
      <c r="AA12" s="34"/>
      <c r="AB12" s="34"/>
      <c r="AC12" s="34"/>
      <c r="AD12" s="34"/>
      <c r="AE12" s="34"/>
    </row>
    <row r="13" s="2" customFormat="1" ht="10.8" customHeight="1">
      <c r="A13" s="34"/>
      <c r="B13" s="35"/>
      <c r="C13" s="34"/>
      <c r="D13" s="34"/>
      <c r="E13" s="34"/>
      <c r="F13" s="34"/>
      <c r="G13" s="34"/>
      <c r="H13" s="34"/>
      <c r="I13" s="120"/>
      <c r="J13" s="34"/>
      <c r="K13" s="34"/>
      <c r="L13" s="51"/>
      <c r="S13" s="34"/>
      <c r="T13" s="34"/>
      <c r="U13" s="34"/>
      <c r="V13" s="34"/>
      <c r="W13" s="34"/>
      <c r="X13" s="34"/>
      <c r="Y13" s="34"/>
      <c r="Z13" s="34"/>
      <c r="AA13" s="34"/>
      <c r="AB13" s="34"/>
      <c r="AC13" s="34"/>
      <c r="AD13" s="34"/>
      <c r="AE13" s="34"/>
    </row>
    <row r="14" s="2" customFormat="1" ht="12" customHeight="1">
      <c r="A14" s="34"/>
      <c r="B14" s="35"/>
      <c r="C14" s="34"/>
      <c r="D14" s="28" t="s">
        <v>24</v>
      </c>
      <c r="E14" s="34"/>
      <c r="F14" s="34"/>
      <c r="G14" s="34"/>
      <c r="H14" s="34"/>
      <c r="I14" s="121" t="s">
        <v>25</v>
      </c>
      <c r="J14" s="23" t="s">
        <v>26</v>
      </c>
      <c r="K14" s="34"/>
      <c r="L14" s="51"/>
      <c r="S14" s="34"/>
      <c r="T14" s="34"/>
      <c r="U14" s="34"/>
      <c r="V14" s="34"/>
      <c r="W14" s="34"/>
      <c r="X14" s="34"/>
      <c r="Y14" s="34"/>
      <c r="Z14" s="34"/>
      <c r="AA14" s="34"/>
      <c r="AB14" s="34"/>
      <c r="AC14" s="34"/>
      <c r="AD14" s="34"/>
      <c r="AE14" s="34"/>
    </row>
    <row r="15" s="2" customFormat="1" ht="18" customHeight="1">
      <c r="A15" s="34"/>
      <c r="B15" s="35"/>
      <c r="C15" s="34"/>
      <c r="D15" s="34"/>
      <c r="E15" s="23" t="s">
        <v>27</v>
      </c>
      <c r="F15" s="34"/>
      <c r="G15" s="34"/>
      <c r="H15" s="34"/>
      <c r="I15" s="121" t="s">
        <v>28</v>
      </c>
      <c r="J15" s="23" t="s">
        <v>29</v>
      </c>
      <c r="K15" s="34"/>
      <c r="L15" s="51"/>
      <c r="S15" s="34"/>
      <c r="T15" s="34"/>
      <c r="U15" s="34"/>
      <c r="V15" s="34"/>
      <c r="W15" s="34"/>
      <c r="X15" s="34"/>
      <c r="Y15" s="34"/>
      <c r="Z15" s="34"/>
      <c r="AA15" s="34"/>
      <c r="AB15" s="34"/>
      <c r="AC15" s="34"/>
      <c r="AD15" s="34"/>
      <c r="AE15" s="34"/>
    </row>
    <row r="16" s="2" customFormat="1" ht="6.96" customHeight="1">
      <c r="A16" s="34"/>
      <c r="B16" s="35"/>
      <c r="C16" s="34"/>
      <c r="D16" s="34"/>
      <c r="E16" s="34"/>
      <c r="F16" s="34"/>
      <c r="G16" s="34"/>
      <c r="H16" s="34"/>
      <c r="I16" s="120"/>
      <c r="J16" s="34"/>
      <c r="K16" s="34"/>
      <c r="L16" s="51"/>
      <c r="S16" s="34"/>
      <c r="T16" s="34"/>
      <c r="U16" s="34"/>
      <c r="V16" s="34"/>
      <c r="W16" s="34"/>
      <c r="X16" s="34"/>
      <c r="Y16" s="34"/>
      <c r="Z16" s="34"/>
      <c r="AA16" s="34"/>
      <c r="AB16" s="34"/>
      <c r="AC16" s="34"/>
      <c r="AD16" s="34"/>
      <c r="AE16" s="34"/>
    </row>
    <row r="17" s="2" customFormat="1" ht="12" customHeight="1">
      <c r="A17" s="34"/>
      <c r="B17" s="35"/>
      <c r="C17" s="34"/>
      <c r="D17" s="28" t="s">
        <v>30</v>
      </c>
      <c r="E17" s="34"/>
      <c r="F17" s="34"/>
      <c r="G17" s="34"/>
      <c r="H17" s="34"/>
      <c r="I17" s="121" t="s">
        <v>25</v>
      </c>
      <c r="J17" s="29" t="str">
        <f>'Rekapitulace zakázky'!AN13</f>
        <v>Vyplň údaj</v>
      </c>
      <c r="K17" s="34"/>
      <c r="L17" s="51"/>
      <c r="S17" s="34"/>
      <c r="T17" s="34"/>
      <c r="U17" s="34"/>
      <c r="V17" s="34"/>
      <c r="W17" s="34"/>
      <c r="X17" s="34"/>
      <c r="Y17" s="34"/>
      <c r="Z17" s="34"/>
      <c r="AA17" s="34"/>
      <c r="AB17" s="34"/>
      <c r="AC17" s="34"/>
      <c r="AD17" s="34"/>
      <c r="AE17" s="34"/>
    </row>
    <row r="18" s="2" customFormat="1" ht="18" customHeight="1">
      <c r="A18" s="34"/>
      <c r="B18" s="35"/>
      <c r="C18" s="34"/>
      <c r="D18" s="34"/>
      <c r="E18" s="29" t="str">
        <f>'Rekapitulace zakázky'!E14</f>
        <v>Vyplň údaj</v>
      </c>
      <c r="F18" s="23"/>
      <c r="G18" s="23"/>
      <c r="H18" s="23"/>
      <c r="I18" s="121" t="s">
        <v>28</v>
      </c>
      <c r="J18" s="29" t="str">
        <f>'Rekapitulace zakázky'!AN14</f>
        <v>Vyplň údaj</v>
      </c>
      <c r="K18" s="34"/>
      <c r="L18" s="51"/>
      <c r="S18" s="34"/>
      <c r="T18" s="34"/>
      <c r="U18" s="34"/>
      <c r="V18" s="34"/>
      <c r="W18" s="34"/>
      <c r="X18" s="34"/>
      <c r="Y18" s="34"/>
      <c r="Z18" s="34"/>
      <c r="AA18" s="34"/>
      <c r="AB18" s="34"/>
      <c r="AC18" s="34"/>
      <c r="AD18" s="34"/>
      <c r="AE18" s="34"/>
    </row>
    <row r="19" s="2" customFormat="1" ht="6.96" customHeight="1">
      <c r="A19" s="34"/>
      <c r="B19" s="35"/>
      <c r="C19" s="34"/>
      <c r="D19" s="34"/>
      <c r="E19" s="34"/>
      <c r="F19" s="34"/>
      <c r="G19" s="34"/>
      <c r="H19" s="34"/>
      <c r="I19" s="120"/>
      <c r="J19" s="34"/>
      <c r="K19" s="34"/>
      <c r="L19" s="51"/>
      <c r="S19" s="34"/>
      <c r="T19" s="34"/>
      <c r="U19" s="34"/>
      <c r="V19" s="34"/>
      <c r="W19" s="34"/>
      <c r="X19" s="34"/>
      <c r="Y19" s="34"/>
      <c r="Z19" s="34"/>
      <c r="AA19" s="34"/>
      <c r="AB19" s="34"/>
      <c r="AC19" s="34"/>
      <c r="AD19" s="34"/>
      <c r="AE19" s="34"/>
    </row>
    <row r="20" s="2" customFormat="1" ht="12" customHeight="1">
      <c r="A20" s="34"/>
      <c r="B20" s="35"/>
      <c r="C20" s="34"/>
      <c r="D20" s="28" t="s">
        <v>32</v>
      </c>
      <c r="E20" s="34"/>
      <c r="F20" s="34"/>
      <c r="G20" s="34"/>
      <c r="H20" s="34"/>
      <c r="I20" s="121" t="s">
        <v>25</v>
      </c>
      <c r="J20" s="23" t="str">
        <f>IF('Rekapitulace zakázky'!AN16="","",'Rekapitulace zakázky'!AN16)</f>
        <v/>
      </c>
      <c r="K20" s="34"/>
      <c r="L20" s="51"/>
      <c r="S20" s="34"/>
      <c r="T20" s="34"/>
      <c r="U20" s="34"/>
      <c r="V20" s="34"/>
      <c r="W20" s="34"/>
      <c r="X20" s="34"/>
      <c r="Y20" s="34"/>
      <c r="Z20" s="34"/>
      <c r="AA20" s="34"/>
      <c r="AB20" s="34"/>
      <c r="AC20" s="34"/>
      <c r="AD20" s="34"/>
      <c r="AE20" s="34"/>
    </row>
    <row r="21" s="2" customFormat="1" ht="18" customHeight="1">
      <c r="A21" s="34"/>
      <c r="B21" s="35"/>
      <c r="C21" s="34"/>
      <c r="D21" s="34"/>
      <c r="E21" s="23" t="str">
        <f>IF('Rekapitulace zakázky'!E17="","",'Rekapitulace zakázky'!E17)</f>
        <v xml:space="preserve"> </v>
      </c>
      <c r="F21" s="34"/>
      <c r="G21" s="34"/>
      <c r="H21" s="34"/>
      <c r="I21" s="121" t="s">
        <v>28</v>
      </c>
      <c r="J21" s="23" t="str">
        <f>IF('Rekapitulace zakázky'!AN17="","",'Rekapitulace zakázky'!AN17)</f>
        <v/>
      </c>
      <c r="K21" s="34"/>
      <c r="L21" s="51"/>
      <c r="S21" s="34"/>
      <c r="T21" s="34"/>
      <c r="U21" s="34"/>
      <c r="V21" s="34"/>
      <c r="W21" s="34"/>
      <c r="X21" s="34"/>
      <c r="Y21" s="34"/>
      <c r="Z21" s="34"/>
      <c r="AA21" s="34"/>
      <c r="AB21" s="34"/>
      <c r="AC21" s="34"/>
      <c r="AD21" s="34"/>
      <c r="AE21" s="34"/>
    </row>
    <row r="22" s="2" customFormat="1" ht="6.96" customHeight="1">
      <c r="A22" s="34"/>
      <c r="B22" s="35"/>
      <c r="C22" s="34"/>
      <c r="D22" s="34"/>
      <c r="E22" s="34"/>
      <c r="F22" s="34"/>
      <c r="G22" s="34"/>
      <c r="H22" s="34"/>
      <c r="I22" s="120"/>
      <c r="J22" s="34"/>
      <c r="K22" s="34"/>
      <c r="L22" s="51"/>
      <c r="S22" s="34"/>
      <c r="T22" s="34"/>
      <c r="U22" s="34"/>
      <c r="V22" s="34"/>
      <c r="W22" s="34"/>
      <c r="X22" s="34"/>
      <c r="Y22" s="34"/>
      <c r="Z22" s="34"/>
      <c r="AA22" s="34"/>
      <c r="AB22" s="34"/>
      <c r="AC22" s="34"/>
      <c r="AD22" s="34"/>
      <c r="AE22" s="34"/>
    </row>
    <row r="23" s="2" customFormat="1" ht="12" customHeight="1">
      <c r="A23" s="34"/>
      <c r="B23" s="35"/>
      <c r="C23" s="34"/>
      <c r="D23" s="28" t="s">
        <v>35</v>
      </c>
      <c r="E23" s="34"/>
      <c r="F23" s="34"/>
      <c r="G23" s="34"/>
      <c r="H23" s="34"/>
      <c r="I23" s="121" t="s">
        <v>25</v>
      </c>
      <c r="J23" s="23" t="str">
        <f>IF('Rekapitulace zakázky'!AN19="","",'Rekapitulace zakázky'!AN19)</f>
        <v/>
      </c>
      <c r="K23" s="34"/>
      <c r="L23" s="51"/>
      <c r="S23" s="34"/>
      <c r="T23" s="34"/>
      <c r="U23" s="34"/>
      <c r="V23" s="34"/>
      <c r="W23" s="34"/>
      <c r="X23" s="34"/>
      <c r="Y23" s="34"/>
      <c r="Z23" s="34"/>
      <c r="AA23" s="34"/>
      <c r="AB23" s="34"/>
      <c r="AC23" s="34"/>
      <c r="AD23" s="34"/>
      <c r="AE23" s="34"/>
    </row>
    <row r="24" s="2" customFormat="1" ht="18" customHeight="1">
      <c r="A24" s="34"/>
      <c r="B24" s="35"/>
      <c r="C24" s="34"/>
      <c r="D24" s="34"/>
      <c r="E24" s="23" t="str">
        <f>IF('Rekapitulace zakázky'!E20="","",'Rekapitulace zakázky'!E20)</f>
        <v xml:space="preserve"> </v>
      </c>
      <c r="F24" s="34"/>
      <c r="G24" s="34"/>
      <c r="H24" s="34"/>
      <c r="I24" s="121" t="s">
        <v>28</v>
      </c>
      <c r="J24" s="23" t="str">
        <f>IF('Rekapitulace zakázky'!AN20="","",'Rekapitulace zakázky'!AN20)</f>
        <v/>
      </c>
      <c r="K24" s="34"/>
      <c r="L24" s="51"/>
      <c r="S24" s="34"/>
      <c r="T24" s="34"/>
      <c r="U24" s="34"/>
      <c r="V24" s="34"/>
      <c r="W24" s="34"/>
      <c r="X24" s="34"/>
      <c r="Y24" s="34"/>
      <c r="Z24" s="34"/>
      <c r="AA24" s="34"/>
      <c r="AB24" s="34"/>
      <c r="AC24" s="34"/>
      <c r="AD24" s="34"/>
      <c r="AE24" s="34"/>
    </row>
    <row r="25" s="2" customFormat="1" ht="6.96" customHeight="1">
      <c r="A25" s="34"/>
      <c r="B25" s="35"/>
      <c r="C25" s="34"/>
      <c r="D25" s="34"/>
      <c r="E25" s="34"/>
      <c r="F25" s="34"/>
      <c r="G25" s="34"/>
      <c r="H25" s="34"/>
      <c r="I25" s="120"/>
      <c r="J25" s="34"/>
      <c r="K25" s="34"/>
      <c r="L25" s="51"/>
      <c r="S25" s="34"/>
      <c r="T25" s="34"/>
      <c r="U25" s="34"/>
      <c r="V25" s="34"/>
      <c r="W25" s="34"/>
      <c r="X25" s="34"/>
      <c r="Y25" s="34"/>
      <c r="Z25" s="34"/>
      <c r="AA25" s="34"/>
      <c r="AB25" s="34"/>
      <c r="AC25" s="34"/>
      <c r="AD25" s="34"/>
      <c r="AE25" s="34"/>
    </row>
    <row r="26" s="2" customFormat="1" ht="12" customHeight="1">
      <c r="A26" s="34"/>
      <c r="B26" s="35"/>
      <c r="C26" s="34"/>
      <c r="D26" s="28" t="s">
        <v>36</v>
      </c>
      <c r="E26" s="34"/>
      <c r="F26" s="34"/>
      <c r="G26" s="34"/>
      <c r="H26" s="34"/>
      <c r="I26" s="120"/>
      <c r="J26" s="34"/>
      <c r="K26" s="34"/>
      <c r="L26" s="51"/>
      <c r="S26" s="34"/>
      <c r="T26" s="34"/>
      <c r="U26" s="34"/>
      <c r="V26" s="34"/>
      <c r="W26" s="34"/>
      <c r="X26" s="34"/>
      <c r="Y26" s="34"/>
      <c r="Z26" s="34"/>
      <c r="AA26" s="34"/>
      <c r="AB26" s="34"/>
      <c r="AC26" s="34"/>
      <c r="AD26" s="34"/>
      <c r="AE26" s="34"/>
    </row>
    <row r="27" s="8" customFormat="1" ht="16.5" customHeight="1">
      <c r="A27" s="122"/>
      <c r="B27" s="123"/>
      <c r="C27" s="122"/>
      <c r="D27" s="122"/>
      <c r="E27" s="32" t="s">
        <v>1</v>
      </c>
      <c r="F27" s="32"/>
      <c r="G27" s="32"/>
      <c r="H27" s="32"/>
      <c r="I27" s="124"/>
      <c r="J27" s="122"/>
      <c r="K27" s="122"/>
      <c r="L27" s="125"/>
      <c r="S27" s="122"/>
      <c r="T27" s="122"/>
      <c r="U27" s="122"/>
      <c r="V27" s="122"/>
      <c r="W27" s="122"/>
      <c r="X27" s="122"/>
      <c r="Y27" s="122"/>
      <c r="Z27" s="122"/>
      <c r="AA27" s="122"/>
      <c r="AB27" s="122"/>
      <c r="AC27" s="122"/>
      <c r="AD27" s="122"/>
      <c r="AE27" s="122"/>
    </row>
    <row r="28" s="2" customFormat="1" ht="6.96" customHeight="1">
      <c r="A28" s="34"/>
      <c r="B28" s="35"/>
      <c r="C28" s="34"/>
      <c r="D28" s="34"/>
      <c r="E28" s="34"/>
      <c r="F28" s="34"/>
      <c r="G28" s="34"/>
      <c r="H28" s="34"/>
      <c r="I28" s="120"/>
      <c r="J28" s="34"/>
      <c r="K28" s="34"/>
      <c r="L28" s="51"/>
      <c r="S28" s="34"/>
      <c r="T28" s="34"/>
      <c r="U28" s="34"/>
      <c r="V28" s="34"/>
      <c r="W28" s="34"/>
      <c r="X28" s="34"/>
      <c r="Y28" s="34"/>
      <c r="Z28" s="34"/>
      <c r="AA28" s="34"/>
      <c r="AB28" s="34"/>
      <c r="AC28" s="34"/>
      <c r="AD28" s="34"/>
      <c r="AE28" s="34"/>
    </row>
    <row r="29" s="2" customFormat="1" ht="6.96" customHeight="1">
      <c r="A29" s="34"/>
      <c r="B29" s="35"/>
      <c r="C29" s="34"/>
      <c r="D29" s="86"/>
      <c r="E29" s="86"/>
      <c r="F29" s="86"/>
      <c r="G29" s="86"/>
      <c r="H29" s="86"/>
      <c r="I29" s="126"/>
      <c r="J29" s="86"/>
      <c r="K29" s="86"/>
      <c r="L29" s="51"/>
      <c r="S29" s="34"/>
      <c r="T29" s="34"/>
      <c r="U29" s="34"/>
      <c r="V29" s="34"/>
      <c r="W29" s="34"/>
      <c r="X29" s="34"/>
      <c r="Y29" s="34"/>
      <c r="Z29" s="34"/>
      <c r="AA29" s="34"/>
      <c r="AB29" s="34"/>
      <c r="AC29" s="34"/>
      <c r="AD29" s="34"/>
      <c r="AE29" s="34"/>
    </row>
    <row r="30" s="2" customFormat="1" ht="25.44" customHeight="1">
      <c r="A30" s="34"/>
      <c r="B30" s="35"/>
      <c r="C30" s="34"/>
      <c r="D30" s="127" t="s">
        <v>37</v>
      </c>
      <c r="E30" s="34"/>
      <c r="F30" s="34"/>
      <c r="G30" s="34"/>
      <c r="H30" s="34"/>
      <c r="I30" s="120"/>
      <c r="J30" s="92">
        <f>ROUND(J119, 2)</f>
        <v>0</v>
      </c>
      <c r="K30" s="34"/>
      <c r="L30" s="51"/>
      <c r="S30" s="34"/>
      <c r="T30" s="34"/>
      <c r="U30" s="34"/>
      <c r="V30" s="34"/>
      <c r="W30" s="34"/>
      <c r="X30" s="34"/>
      <c r="Y30" s="34"/>
      <c r="Z30" s="34"/>
      <c r="AA30" s="34"/>
      <c r="AB30" s="34"/>
      <c r="AC30" s="34"/>
      <c r="AD30" s="34"/>
      <c r="AE30" s="34"/>
    </row>
    <row r="31" s="2" customFormat="1" ht="6.96" customHeight="1">
      <c r="A31" s="34"/>
      <c r="B31" s="35"/>
      <c r="C31" s="34"/>
      <c r="D31" s="86"/>
      <c r="E31" s="86"/>
      <c r="F31" s="86"/>
      <c r="G31" s="86"/>
      <c r="H31" s="86"/>
      <c r="I31" s="126"/>
      <c r="J31" s="86"/>
      <c r="K31" s="86"/>
      <c r="L31" s="51"/>
      <c r="S31" s="34"/>
      <c r="T31" s="34"/>
      <c r="U31" s="34"/>
      <c r="V31" s="34"/>
      <c r="W31" s="34"/>
      <c r="X31" s="34"/>
      <c r="Y31" s="34"/>
      <c r="Z31" s="34"/>
      <c r="AA31" s="34"/>
      <c r="AB31" s="34"/>
      <c r="AC31" s="34"/>
      <c r="AD31" s="34"/>
      <c r="AE31" s="34"/>
    </row>
    <row r="32" s="2" customFormat="1" ht="14.4" customHeight="1">
      <c r="A32" s="34"/>
      <c r="B32" s="35"/>
      <c r="C32" s="34"/>
      <c r="D32" s="34"/>
      <c r="E32" s="34"/>
      <c r="F32" s="39" t="s">
        <v>39</v>
      </c>
      <c r="G32" s="34"/>
      <c r="H32" s="34"/>
      <c r="I32" s="128" t="s">
        <v>38</v>
      </c>
      <c r="J32" s="39" t="s">
        <v>40</v>
      </c>
      <c r="K32" s="34"/>
      <c r="L32" s="51"/>
      <c r="S32" s="34"/>
      <c r="T32" s="34"/>
      <c r="U32" s="34"/>
      <c r="V32" s="34"/>
      <c r="W32" s="34"/>
      <c r="X32" s="34"/>
      <c r="Y32" s="34"/>
      <c r="Z32" s="34"/>
      <c r="AA32" s="34"/>
      <c r="AB32" s="34"/>
      <c r="AC32" s="34"/>
      <c r="AD32" s="34"/>
      <c r="AE32" s="34"/>
    </row>
    <row r="33" s="2" customFormat="1" ht="14.4" customHeight="1">
      <c r="A33" s="34"/>
      <c r="B33" s="35"/>
      <c r="C33" s="34"/>
      <c r="D33" s="129" t="s">
        <v>41</v>
      </c>
      <c r="E33" s="28" t="s">
        <v>42</v>
      </c>
      <c r="F33" s="130">
        <f>ROUND((SUM(BE119:BE182)),  2)</f>
        <v>0</v>
      </c>
      <c r="G33" s="34"/>
      <c r="H33" s="34"/>
      <c r="I33" s="131">
        <v>0.20999999999999999</v>
      </c>
      <c r="J33" s="130">
        <f>ROUND(((SUM(BE119:BE182))*I33),  2)</f>
        <v>0</v>
      </c>
      <c r="K33" s="34"/>
      <c r="L33" s="51"/>
      <c r="S33" s="34"/>
      <c r="T33" s="34"/>
      <c r="U33" s="34"/>
      <c r="V33" s="34"/>
      <c r="W33" s="34"/>
      <c r="X33" s="34"/>
      <c r="Y33" s="34"/>
      <c r="Z33" s="34"/>
      <c r="AA33" s="34"/>
      <c r="AB33" s="34"/>
      <c r="AC33" s="34"/>
      <c r="AD33" s="34"/>
      <c r="AE33" s="34"/>
    </row>
    <row r="34" s="2" customFormat="1" ht="14.4" customHeight="1">
      <c r="A34" s="34"/>
      <c r="B34" s="35"/>
      <c r="C34" s="34"/>
      <c r="D34" s="34"/>
      <c r="E34" s="28" t="s">
        <v>43</v>
      </c>
      <c r="F34" s="130">
        <f>ROUND((SUM(BF119:BF182)),  2)</f>
        <v>0</v>
      </c>
      <c r="G34" s="34"/>
      <c r="H34" s="34"/>
      <c r="I34" s="131">
        <v>0.14999999999999999</v>
      </c>
      <c r="J34" s="130">
        <f>ROUND(((SUM(BF119:BF182))*I34),  2)</f>
        <v>0</v>
      </c>
      <c r="K34" s="34"/>
      <c r="L34" s="51"/>
      <c r="S34" s="34"/>
      <c r="T34" s="34"/>
      <c r="U34" s="34"/>
      <c r="V34" s="34"/>
      <c r="W34" s="34"/>
      <c r="X34" s="34"/>
      <c r="Y34" s="34"/>
      <c r="Z34" s="34"/>
      <c r="AA34" s="34"/>
      <c r="AB34" s="34"/>
      <c r="AC34" s="34"/>
      <c r="AD34" s="34"/>
      <c r="AE34" s="34"/>
    </row>
    <row r="35" hidden="1" s="2" customFormat="1" ht="14.4" customHeight="1">
      <c r="A35" s="34"/>
      <c r="B35" s="35"/>
      <c r="C35" s="34"/>
      <c r="D35" s="34"/>
      <c r="E35" s="28" t="s">
        <v>44</v>
      </c>
      <c r="F35" s="130">
        <f>ROUND((SUM(BG119:BG182)),  2)</f>
        <v>0</v>
      </c>
      <c r="G35" s="34"/>
      <c r="H35" s="34"/>
      <c r="I35" s="131">
        <v>0.20999999999999999</v>
      </c>
      <c r="J35" s="130">
        <f>0</f>
        <v>0</v>
      </c>
      <c r="K35" s="34"/>
      <c r="L35" s="51"/>
      <c r="S35" s="34"/>
      <c r="T35" s="34"/>
      <c r="U35" s="34"/>
      <c r="V35" s="34"/>
      <c r="W35" s="34"/>
      <c r="X35" s="34"/>
      <c r="Y35" s="34"/>
      <c r="Z35" s="34"/>
      <c r="AA35" s="34"/>
      <c r="AB35" s="34"/>
      <c r="AC35" s="34"/>
      <c r="AD35" s="34"/>
      <c r="AE35" s="34"/>
    </row>
    <row r="36" hidden="1" s="2" customFormat="1" ht="14.4" customHeight="1">
      <c r="A36" s="34"/>
      <c r="B36" s="35"/>
      <c r="C36" s="34"/>
      <c r="D36" s="34"/>
      <c r="E36" s="28" t="s">
        <v>45</v>
      </c>
      <c r="F36" s="130">
        <f>ROUND((SUM(BH119:BH182)),  2)</f>
        <v>0</v>
      </c>
      <c r="G36" s="34"/>
      <c r="H36" s="34"/>
      <c r="I36" s="131">
        <v>0.14999999999999999</v>
      </c>
      <c r="J36" s="130">
        <f>0</f>
        <v>0</v>
      </c>
      <c r="K36" s="34"/>
      <c r="L36" s="51"/>
      <c r="S36" s="34"/>
      <c r="T36" s="34"/>
      <c r="U36" s="34"/>
      <c r="V36" s="34"/>
      <c r="W36" s="34"/>
      <c r="X36" s="34"/>
      <c r="Y36" s="34"/>
      <c r="Z36" s="34"/>
      <c r="AA36" s="34"/>
      <c r="AB36" s="34"/>
      <c r="AC36" s="34"/>
      <c r="AD36" s="34"/>
      <c r="AE36" s="34"/>
    </row>
    <row r="37" hidden="1" s="2" customFormat="1" ht="14.4" customHeight="1">
      <c r="A37" s="34"/>
      <c r="B37" s="35"/>
      <c r="C37" s="34"/>
      <c r="D37" s="34"/>
      <c r="E37" s="28" t="s">
        <v>46</v>
      </c>
      <c r="F37" s="130">
        <f>ROUND((SUM(BI119:BI182)),  2)</f>
        <v>0</v>
      </c>
      <c r="G37" s="34"/>
      <c r="H37" s="34"/>
      <c r="I37" s="131">
        <v>0</v>
      </c>
      <c r="J37" s="130">
        <f>0</f>
        <v>0</v>
      </c>
      <c r="K37" s="34"/>
      <c r="L37" s="51"/>
      <c r="S37" s="34"/>
      <c r="T37" s="34"/>
      <c r="U37" s="34"/>
      <c r="V37" s="34"/>
      <c r="W37" s="34"/>
      <c r="X37" s="34"/>
      <c r="Y37" s="34"/>
      <c r="Z37" s="34"/>
      <c r="AA37" s="34"/>
      <c r="AB37" s="34"/>
      <c r="AC37" s="34"/>
      <c r="AD37" s="34"/>
      <c r="AE37" s="34"/>
    </row>
    <row r="38" s="2" customFormat="1" ht="6.96" customHeight="1">
      <c r="A38" s="34"/>
      <c r="B38" s="35"/>
      <c r="C38" s="34"/>
      <c r="D38" s="34"/>
      <c r="E38" s="34"/>
      <c r="F38" s="34"/>
      <c r="G38" s="34"/>
      <c r="H38" s="34"/>
      <c r="I38" s="120"/>
      <c r="J38" s="34"/>
      <c r="K38" s="34"/>
      <c r="L38" s="51"/>
      <c r="S38" s="34"/>
      <c r="T38" s="34"/>
      <c r="U38" s="34"/>
      <c r="V38" s="34"/>
      <c r="W38" s="34"/>
      <c r="X38" s="34"/>
      <c r="Y38" s="34"/>
      <c r="Z38" s="34"/>
      <c r="AA38" s="34"/>
      <c r="AB38" s="34"/>
      <c r="AC38" s="34"/>
      <c r="AD38" s="34"/>
      <c r="AE38" s="34"/>
    </row>
    <row r="39" s="2" customFormat="1" ht="25.44" customHeight="1">
      <c r="A39" s="34"/>
      <c r="B39" s="35"/>
      <c r="C39" s="132"/>
      <c r="D39" s="133" t="s">
        <v>47</v>
      </c>
      <c r="E39" s="77"/>
      <c r="F39" s="77"/>
      <c r="G39" s="134" t="s">
        <v>48</v>
      </c>
      <c r="H39" s="135" t="s">
        <v>49</v>
      </c>
      <c r="I39" s="136"/>
      <c r="J39" s="137">
        <f>SUM(J30:J37)</f>
        <v>0</v>
      </c>
      <c r="K39" s="138"/>
      <c r="L39" s="51"/>
      <c r="S39" s="34"/>
      <c r="T39" s="34"/>
      <c r="U39" s="34"/>
      <c r="V39" s="34"/>
      <c r="W39" s="34"/>
      <c r="X39" s="34"/>
      <c r="Y39" s="34"/>
      <c r="Z39" s="34"/>
      <c r="AA39" s="34"/>
      <c r="AB39" s="34"/>
      <c r="AC39" s="34"/>
      <c r="AD39" s="34"/>
      <c r="AE39" s="34"/>
    </row>
    <row r="40" s="2" customFormat="1" ht="14.4" customHeight="1">
      <c r="A40" s="34"/>
      <c r="B40" s="35"/>
      <c r="C40" s="34"/>
      <c r="D40" s="34"/>
      <c r="E40" s="34"/>
      <c r="F40" s="34"/>
      <c r="G40" s="34"/>
      <c r="H40" s="34"/>
      <c r="I40" s="120"/>
      <c r="J40" s="34"/>
      <c r="K40" s="34"/>
      <c r="L40" s="51"/>
      <c r="S40" s="34"/>
      <c r="T40" s="34"/>
      <c r="U40" s="34"/>
      <c r="V40" s="34"/>
      <c r="W40" s="34"/>
      <c r="X40" s="34"/>
      <c r="Y40" s="34"/>
      <c r="Z40" s="34"/>
      <c r="AA40" s="34"/>
      <c r="AB40" s="34"/>
      <c r="AC40" s="34"/>
      <c r="AD40" s="34"/>
      <c r="AE40" s="34"/>
    </row>
    <row r="41" s="1" customFormat="1" ht="14.4" customHeight="1">
      <c r="B41" s="18"/>
      <c r="I41" s="116"/>
      <c r="L41" s="18"/>
    </row>
    <row r="42" s="1" customFormat="1" ht="14.4" customHeight="1">
      <c r="B42" s="18"/>
      <c r="I42" s="116"/>
      <c r="L42" s="18"/>
    </row>
    <row r="43" s="1" customFormat="1" ht="14.4" customHeight="1">
      <c r="B43" s="18"/>
      <c r="I43" s="116"/>
      <c r="L43" s="18"/>
    </row>
    <row r="44" s="1" customFormat="1" ht="14.4" customHeight="1">
      <c r="B44" s="18"/>
      <c r="I44" s="116"/>
      <c r="L44" s="18"/>
    </row>
    <row r="45" s="1" customFormat="1" ht="14.4" customHeight="1">
      <c r="B45" s="18"/>
      <c r="I45" s="116"/>
      <c r="L45" s="18"/>
    </row>
    <row r="46" s="1" customFormat="1" ht="14.4" customHeight="1">
      <c r="B46" s="18"/>
      <c r="I46" s="116"/>
      <c r="L46" s="18"/>
    </row>
    <row r="47" s="1" customFormat="1" ht="14.4" customHeight="1">
      <c r="B47" s="18"/>
      <c r="I47" s="116"/>
      <c r="L47" s="18"/>
    </row>
    <row r="48" s="1" customFormat="1" ht="14.4" customHeight="1">
      <c r="B48" s="18"/>
      <c r="I48" s="116"/>
      <c r="L48" s="18"/>
    </row>
    <row r="49" s="1" customFormat="1" ht="14.4" customHeight="1">
      <c r="B49" s="18"/>
      <c r="I49" s="116"/>
      <c r="L49" s="18"/>
    </row>
    <row r="50" s="2" customFormat="1" ht="14.4" customHeight="1">
      <c r="B50" s="51"/>
      <c r="D50" s="52" t="s">
        <v>50</v>
      </c>
      <c r="E50" s="53"/>
      <c r="F50" s="53"/>
      <c r="G50" s="52" t="s">
        <v>51</v>
      </c>
      <c r="H50" s="53"/>
      <c r="I50" s="139"/>
      <c r="J50" s="53"/>
      <c r="K50" s="53"/>
      <c r="L50" s="5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4"/>
      <c r="B61" s="35"/>
      <c r="C61" s="34"/>
      <c r="D61" s="54" t="s">
        <v>52</v>
      </c>
      <c r="E61" s="37"/>
      <c r="F61" s="140" t="s">
        <v>53</v>
      </c>
      <c r="G61" s="54" t="s">
        <v>52</v>
      </c>
      <c r="H61" s="37"/>
      <c r="I61" s="141"/>
      <c r="J61" s="142" t="s">
        <v>53</v>
      </c>
      <c r="K61" s="37"/>
      <c r="L61" s="51"/>
      <c r="S61" s="34"/>
      <c r="T61" s="34"/>
      <c r="U61" s="34"/>
      <c r="V61" s="34"/>
      <c r="W61" s="34"/>
      <c r="X61" s="34"/>
      <c r="Y61" s="34"/>
      <c r="Z61" s="34"/>
      <c r="AA61" s="34"/>
      <c r="AB61" s="34"/>
      <c r="AC61" s="34"/>
      <c r="AD61" s="34"/>
      <c r="AE61" s="34"/>
    </row>
    <row r="62">
      <c r="B62" s="18"/>
      <c r="L62" s="18"/>
    </row>
    <row r="63">
      <c r="B63" s="18"/>
      <c r="L63" s="18"/>
    </row>
    <row r="64">
      <c r="B64" s="18"/>
      <c r="L64" s="18"/>
    </row>
    <row r="65" s="2" customFormat="1">
      <c r="A65" s="34"/>
      <c r="B65" s="35"/>
      <c r="C65" s="34"/>
      <c r="D65" s="52" t="s">
        <v>54</v>
      </c>
      <c r="E65" s="55"/>
      <c r="F65" s="55"/>
      <c r="G65" s="52" t="s">
        <v>55</v>
      </c>
      <c r="H65" s="55"/>
      <c r="I65" s="143"/>
      <c r="J65" s="55"/>
      <c r="K65" s="55"/>
      <c r="L65" s="51"/>
      <c r="S65" s="34"/>
      <c r="T65" s="34"/>
      <c r="U65" s="34"/>
      <c r="V65" s="34"/>
      <c r="W65" s="34"/>
      <c r="X65" s="34"/>
      <c r="Y65" s="34"/>
      <c r="Z65" s="34"/>
      <c r="AA65" s="34"/>
      <c r="AB65" s="34"/>
      <c r="AC65" s="34"/>
      <c r="AD65" s="34"/>
      <c r="AE65" s="34"/>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4"/>
      <c r="B76" s="35"/>
      <c r="C76" s="34"/>
      <c r="D76" s="54" t="s">
        <v>52</v>
      </c>
      <c r="E76" s="37"/>
      <c r="F76" s="140" t="s">
        <v>53</v>
      </c>
      <c r="G76" s="54" t="s">
        <v>52</v>
      </c>
      <c r="H76" s="37"/>
      <c r="I76" s="141"/>
      <c r="J76" s="142" t="s">
        <v>53</v>
      </c>
      <c r="K76" s="37"/>
      <c r="L76" s="51"/>
      <c r="S76" s="34"/>
      <c r="T76" s="34"/>
      <c r="U76" s="34"/>
      <c r="V76" s="34"/>
      <c r="W76" s="34"/>
      <c r="X76" s="34"/>
      <c r="Y76" s="34"/>
      <c r="Z76" s="34"/>
      <c r="AA76" s="34"/>
      <c r="AB76" s="34"/>
      <c r="AC76" s="34"/>
      <c r="AD76" s="34"/>
      <c r="AE76" s="34"/>
    </row>
    <row r="77" s="2" customFormat="1" ht="14.4" customHeight="1">
      <c r="A77" s="34"/>
      <c r="B77" s="56"/>
      <c r="C77" s="57"/>
      <c r="D77" s="57"/>
      <c r="E77" s="57"/>
      <c r="F77" s="57"/>
      <c r="G77" s="57"/>
      <c r="H77" s="57"/>
      <c r="I77" s="144"/>
      <c r="J77" s="57"/>
      <c r="K77" s="57"/>
      <c r="L77" s="51"/>
      <c r="S77" s="34"/>
      <c r="T77" s="34"/>
      <c r="U77" s="34"/>
      <c r="V77" s="34"/>
      <c r="W77" s="34"/>
      <c r="X77" s="34"/>
      <c r="Y77" s="34"/>
      <c r="Z77" s="34"/>
      <c r="AA77" s="34"/>
      <c r="AB77" s="34"/>
      <c r="AC77" s="34"/>
      <c r="AD77" s="34"/>
      <c r="AE77" s="34"/>
    </row>
    <row r="81" s="2" customFormat="1" ht="6.96" customHeight="1">
      <c r="A81" s="34"/>
      <c r="B81" s="58"/>
      <c r="C81" s="59"/>
      <c r="D81" s="59"/>
      <c r="E81" s="59"/>
      <c r="F81" s="59"/>
      <c r="G81" s="59"/>
      <c r="H81" s="59"/>
      <c r="I81" s="145"/>
      <c r="J81" s="59"/>
      <c r="K81" s="59"/>
      <c r="L81" s="51"/>
      <c r="S81" s="34"/>
      <c r="T81" s="34"/>
      <c r="U81" s="34"/>
      <c r="V81" s="34"/>
      <c r="W81" s="34"/>
      <c r="X81" s="34"/>
      <c r="Y81" s="34"/>
      <c r="Z81" s="34"/>
      <c r="AA81" s="34"/>
      <c r="AB81" s="34"/>
      <c r="AC81" s="34"/>
      <c r="AD81" s="34"/>
      <c r="AE81" s="34"/>
    </row>
    <row r="82" s="2" customFormat="1" ht="24.96" customHeight="1">
      <c r="A82" s="34"/>
      <c r="B82" s="35"/>
      <c r="C82" s="19" t="s">
        <v>97</v>
      </c>
      <c r="D82" s="34"/>
      <c r="E82" s="34"/>
      <c r="F82" s="34"/>
      <c r="G82" s="34"/>
      <c r="H82" s="34"/>
      <c r="I82" s="120"/>
      <c r="J82" s="34"/>
      <c r="K82" s="34"/>
      <c r="L82" s="51"/>
      <c r="S82" s="34"/>
      <c r="T82" s="34"/>
      <c r="U82" s="34"/>
      <c r="V82" s="34"/>
      <c r="W82" s="34"/>
      <c r="X82" s="34"/>
      <c r="Y82" s="34"/>
      <c r="Z82" s="34"/>
      <c r="AA82" s="34"/>
      <c r="AB82" s="34"/>
      <c r="AC82" s="34"/>
      <c r="AD82" s="34"/>
      <c r="AE82" s="34"/>
    </row>
    <row r="83" s="2" customFormat="1" ht="6.96" customHeight="1">
      <c r="A83" s="34"/>
      <c r="B83" s="35"/>
      <c r="C83" s="34"/>
      <c r="D83" s="34"/>
      <c r="E83" s="34"/>
      <c r="F83" s="34"/>
      <c r="G83" s="34"/>
      <c r="H83" s="34"/>
      <c r="I83" s="120"/>
      <c r="J83" s="34"/>
      <c r="K83" s="34"/>
      <c r="L83" s="51"/>
      <c r="S83" s="34"/>
      <c r="T83" s="34"/>
      <c r="U83" s="34"/>
      <c r="V83" s="34"/>
      <c r="W83" s="34"/>
      <c r="X83" s="34"/>
      <c r="Y83" s="34"/>
      <c r="Z83" s="34"/>
      <c r="AA83" s="34"/>
      <c r="AB83" s="34"/>
      <c r="AC83" s="34"/>
      <c r="AD83" s="34"/>
      <c r="AE83" s="34"/>
    </row>
    <row r="84" s="2" customFormat="1" ht="12" customHeight="1">
      <c r="A84" s="34"/>
      <c r="B84" s="35"/>
      <c r="C84" s="28" t="s">
        <v>16</v>
      </c>
      <c r="D84" s="34"/>
      <c r="E84" s="34"/>
      <c r="F84" s="34"/>
      <c r="G84" s="34"/>
      <c r="H84" s="34"/>
      <c r="I84" s="120"/>
      <c r="J84" s="34"/>
      <c r="K84" s="34"/>
      <c r="L84" s="51"/>
      <c r="S84" s="34"/>
      <c r="T84" s="34"/>
      <c r="U84" s="34"/>
      <c r="V84" s="34"/>
      <c r="W84" s="34"/>
      <c r="X84" s="34"/>
      <c r="Y84" s="34"/>
      <c r="Z84" s="34"/>
      <c r="AA84" s="34"/>
      <c r="AB84" s="34"/>
      <c r="AC84" s="34"/>
      <c r="AD84" s="34"/>
      <c r="AE84" s="34"/>
    </row>
    <row r="85" s="2" customFormat="1" ht="16.5" customHeight="1">
      <c r="A85" s="34"/>
      <c r="B85" s="35"/>
      <c r="C85" s="34"/>
      <c r="D85" s="34"/>
      <c r="E85" s="119" t="str">
        <f>E7</f>
        <v>Výměna kolejnic v úseku Brno-Maloměřice - Blansko</v>
      </c>
      <c r="F85" s="28"/>
      <c r="G85" s="28"/>
      <c r="H85" s="28"/>
      <c r="I85" s="120"/>
      <c r="J85" s="34"/>
      <c r="K85" s="34"/>
      <c r="L85" s="51"/>
      <c r="S85" s="34"/>
      <c r="T85" s="34"/>
      <c r="U85" s="34"/>
      <c r="V85" s="34"/>
      <c r="W85" s="34"/>
      <c r="X85" s="34"/>
      <c r="Y85" s="34"/>
      <c r="Z85" s="34"/>
      <c r="AA85" s="34"/>
      <c r="AB85" s="34"/>
      <c r="AC85" s="34"/>
      <c r="AD85" s="34"/>
      <c r="AE85" s="34"/>
    </row>
    <row r="86" s="2" customFormat="1" ht="12" customHeight="1">
      <c r="A86" s="34"/>
      <c r="B86" s="35"/>
      <c r="C86" s="28" t="s">
        <v>95</v>
      </c>
      <c r="D86" s="34"/>
      <c r="E86" s="34"/>
      <c r="F86" s="34"/>
      <c r="G86" s="34"/>
      <c r="H86" s="34"/>
      <c r="I86" s="120"/>
      <c r="J86" s="34"/>
      <c r="K86" s="34"/>
      <c r="L86" s="51"/>
      <c r="S86" s="34"/>
      <c r="T86" s="34"/>
      <c r="U86" s="34"/>
      <c r="V86" s="34"/>
      <c r="W86" s="34"/>
      <c r="X86" s="34"/>
      <c r="Y86" s="34"/>
      <c r="Z86" s="34"/>
      <c r="AA86" s="34"/>
      <c r="AB86" s="34"/>
      <c r="AC86" s="34"/>
      <c r="AD86" s="34"/>
      <c r="AE86" s="34"/>
    </row>
    <row r="87" s="2" customFormat="1" ht="16.5" customHeight="1">
      <c r="A87" s="34"/>
      <c r="B87" s="35"/>
      <c r="C87" s="34"/>
      <c r="D87" s="34"/>
      <c r="E87" s="63" t="str">
        <f>E9</f>
        <v>01.1 - Úsek Adamov - Blansko</v>
      </c>
      <c r="F87" s="34"/>
      <c r="G87" s="34"/>
      <c r="H87" s="34"/>
      <c r="I87" s="120"/>
      <c r="J87" s="34"/>
      <c r="K87" s="34"/>
      <c r="L87" s="51"/>
      <c r="S87" s="34"/>
      <c r="T87" s="34"/>
      <c r="U87" s="34"/>
      <c r="V87" s="34"/>
      <c r="W87" s="34"/>
      <c r="X87" s="34"/>
      <c r="Y87" s="34"/>
      <c r="Z87" s="34"/>
      <c r="AA87" s="34"/>
      <c r="AB87" s="34"/>
      <c r="AC87" s="34"/>
      <c r="AD87" s="34"/>
      <c r="AE87" s="34"/>
    </row>
    <row r="88" s="2" customFormat="1" ht="6.96" customHeight="1">
      <c r="A88" s="34"/>
      <c r="B88" s="35"/>
      <c r="C88" s="34"/>
      <c r="D88" s="34"/>
      <c r="E88" s="34"/>
      <c r="F88" s="34"/>
      <c r="G88" s="34"/>
      <c r="H88" s="34"/>
      <c r="I88" s="120"/>
      <c r="J88" s="34"/>
      <c r="K88" s="34"/>
      <c r="L88" s="51"/>
      <c r="S88" s="34"/>
      <c r="T88" s="34"/>
      <c r="U88" s="34"/>
      <c r="V88" s="34"/>
      <c r="W88" s="34"/>
      <c r="X88" s="34"/>
      <c r="Y88" s="34"/>
      <c r="Z88" s="34"/>
      <c r="AA88" s="34"/>
      <c r="AB88" s="34"/>
      <c r="AC88" s="34"/>
      <c r="AD88" s="34"/>
      <c r="AE88" s="34"/>
    </row>
    <row r="89" s="2" customFormat="1" ht="12" customHeight="1">
      <c r="A89" s="34"/>
      <c r="B89" s="35"/>
      <c r="C89" s="28" t="s">
        <v>20</v>
      </c>
      <c r="D89" s="34"/>
      <c r="E89" s="34"/>
      <c r="F89" s="23" t="str">
        <f>F12</f>
        <v>Brno-Maloměřice - Blansko</v>
      </c>
      <c r="G89" s="34"/>
      <c r="H89" s="34"/>
      <c r="I89" s="121" t="s">
        <v>22</v>
      </c>
      <c r="J89" s="65" t="str">
        <f>IF(J12="","",J12)</f>
        <v>5. 2. 2020</v>
      </c>
      <c r="K89" s="34"/>
      <c r="L89" s="51"/>
      <c r="S89" s="34"/>
      <c r="T89" s="34"/>
      <c r="U89" s="34"/>
      <c r="V89" s="34"/>
      <c r="W89" s="34"/>
      <c r="X89" s="34"/>
      <c r="Y89" s="34"/>
      <c r="Z89" s="34"/>
      <c r="AA89" s="34"/>
      <c r="AB89" s="34"/>
      <c r="AC89" s="34"/>
      <c r="AD89" s="34"/>
      <c r="AE89" s="34"/>
    </row>
    <row r="90" s="2" customFormat="1" ht="6.96" customHeight="1">
      <c r="A90" s="34"/>
      <c r="B90" s="35"/>
      <c r="C90" s="34"/>
      <c r="D90" s="34"/>
      <c r="E90" s="34"/>
      <c r="F90" s="34"/>
      <c r="G90" s="34"/>
      <c r="H90" s="34"/>
      <c r="I90" s="120"/>
      <c r="J90" s="34"/>
      <c r="K90" s="34"/>
      <c r="L90" s="51"/>
      <c r="S90" s="34"/>
      <c r="T90" s="34"/>
      <c r="U90" s="34"/>
      <c r="V90" s="34"/>
      <c r="W90" s="34"/>
      <c r="X90" s="34"/>
      <c r="Y90" s="34"/>
      <c r="Z90" s="34"/>
      <c r="AA90" s="34"/>
      <c r="AB90" s="34"/>
      <c r="AC90" s="34"/>
      <c r="AD90" s="34"/>
      <c r="AE90" s="34"/>
    </row>
    <row r="91" s="2" customFormat="1" ht="15.15" customHeight="1">
      <c r="A91" s="34"/>
      <c r="B91" s="35"/>
      <c r="C91" s="28" t="s">
        <v>24</v>
      </c>
      <c r="D91" s="34"/>
      <c r="E91" s="34"/>
      <c r="F91" s="23" t="str">
        <f>E15</f>
        <v>Správa železnic, státní organizace</v>
      </c>
      <c r="G91" s="34"/>
      <c r="H91" s="34"/>
      <c r="I91" s="121" t="s">
        <v>32</v>
      </c>
      <c r="J91" s="32" t="str">
        <f>E21</f>
        <v xml:space="preserve"> </v>
      </c>
      <c r="K91" s="34"/>
      <c r="L91" s="51"/>
      <c r="S91" s="34"/>
      <c r="T91" s="34"/>
      <c r="U91" s="34"/>
      <c r="V91" s="34"/>
      <c r="W91" s="34"/>
      <c r="X91" s="34"/>
      <c r="Y91" s="34"/>
      <c r="Z91" s="34"/>
      <c r="AA91" s="34"/>
      <c r="AB91" s="34"/>
      <c r="AC91" s="34"/>
      <c r="AD91" s="34"/>
      <c r="AE91" s="34"/>
    </row>
    <row r="92" s="2" customFormat="1" ht="15.15" customHeight="1">
      <c r="A92" s="34"/>
      <c r="B92" s="35"/>
      <c r="C92" s="28" t="s">
        <v>30</v>
      </c>
      <c r="D92" s="34"/>
      <c r="E92" s="34"/>
      <c r="F92" s="23" t="str">
        <f>IF(E18="","",E18)</f>
        <v>Vyplň údaj</v>
      </c>
      <c r="G92" s="34"/>
      <c r="H92" s="34"/>
      <c r="I92" s="121" t="s">
        <v>35</v>
      </c>
      <c r="J92" s="32" t="str">
        <f>E24</f>
        <v xml:space="preserve"> </v>
      </c>
      <c r="K92" s="34"/>
      <c r="L92" s="51"/>
      <c r="S92" s="34"/>
      <c r="T92" s="34"/>
      <c r="U92" s="34"/>
      <c r="V92" s="34"/>
      <c r="W92" s="34"/>
      <c r="X92" s="34"/>
      <c r="Y92" s="34"/>
      <c r="Z92" s="34"/>
      <c r="AA92" s="34"/>
      <c r="AB92" s="34"/>
      <c r="AC92" s="34"/>
      <c r="AD92" s="34"/>
      <c r="AE92" s="34"/>
    </row>
    <row r="93" s="2" customFormat="1" ht="10.32" customHeight="1">
      <c r="A93" s="34"/>
      <c r="B93" s="35"/>
      <c r="C93" s="34"/>
      <c r="D93" s="34"/>
      <c r="E93" s="34"/>
      <c r="F93" s="34"/>
      <c r="G93" s="34"/>
      <c r="H93" s="34"/>
      <c r="I93" s="120"/>
      <c r="J93" s="34"/>
      <c r="K93" s="34"/>
      <c r="L93" s="51"/>
      <c r="S93" s="34"/>
      <c r="T93" s="34"/>
      <c r="U93" s="34"/>
      <c r="V93" s="34"/>
      <c r="W93" s="34"/>
      <c r="X93" s="34"/>
      <c r="Y93" s="34"/>
      <c r="Z93" s="34"/>
      <c r="AA93" s="34"/>
      <c r="AB93" s="34"/>
      <c r="AC93" s="34"/>
      <c r="AD93" s="34"/>
      <c r="AE93" s="34"/>
    </row>
    <row r="94" s="2" customFormat="1" ht="29.28" customHeight="1">
      <c r="A94" s="34"/>
      <c r="B94" s="35"/>
      <c r="C94" s="146" t="s">
        <v>98</v>
      </c>
      <c r="D94" s="132"/>
      <c r="E94" s="132"/>
      <c r="F94" s="132"/>
      <c r="G94" s="132"/>
      <c r="H94" s="132"/>
      <c r="I94" s="147"/>
      <c r="J94" s="148" t="s">
        <v>99</v>
      </c>
      <c r="K94" s="132"/>
      <c r="L94" s="51"/>
      <c r="S94" s="34"/>
      <c r="T94" s="34"/>
      <c r="U94" s="34"/>
      <c r="V94" s="34"/>
      <c r="W94" s="34"/>
      <c r="X94" s="34"/>
      <c r="Y94" s="34"/>
      <c r="Z94" s="34"/>
      <c r="AA94" s="34"/>
      <c r="AB94" s="34"/>
      <c r="AC94" s="34"/>
      <c r="AD94" s="34"/>
      <c r="AE94" s="34"/>
    </row>
    <row r="95" s="2" customFormat="1" ht="10.32" customHeight="1">
      <c r="A95" s="34"/>
      <c r="B95" s="35"/>
      <c r="C95" s="34"/>
      <c r="D95" s="34"/>
      <c r="E95" s="34"/>
      <c r="F95" s="34"/>
      <c r="G95" s="34"/>
      <c r="H95" s="34"/>
      <c r="I95" s="120"/>
      <c r="J95" s="34"/>
      <c r="K95" s="34"/>
      <c r="L95" s="51"/>
      <c r="S95" s="34"/>
      <c r="T95" s="34"/>
      <c r="U95" s="34"/>
      <c r="V95" s="34"/>
      <c r="W95" s="34"/>
      <c r="X95" s="34"/>
      <c r="Y95" s="34"/>
      <c r="Z95" s="34"/>
      <c r="AA95" s="34"/>
      <c r="AB95" s="34"/>
      <c r="AC95" s="34"/>
      <c r="AD95" s="34"/>
      <c r="AE95" s="34"/>
    </row>
    <row r="96" s="2" customFormat="1" ht="22.8" customHeight="1">
      <c r="A96" s="34"/>
      <c r="B96" s="35"/>
      <c r="C96" s="149" t="s">
        <v>100</v>
      </c>
      <c r="D96" s="34"/>
      <c r="E96" s="34"/>
      <c r="F96" s="34"/>
      <c r="G96" s="34"/>
      <c r="H96" s="34"/>
      <c r="I96" s="120"/>
      <c r="J96" s="92">
        <f>J119</f>
        <v>0</v>
      </c>
      <c r="K96" s="34"/>
      <c r="L96" s="51"/>
      <c r="S96" s="34"/>
      <c r="T96" s="34"/>
      <c r="U96" s="34"/>
      <c r="V96" s="34"/>
      <c r="W96" s="34"/>
      <c r="X96" s="34"/>
      <c r="Y96" s="34"/>
      <c r="Z96" s="34"/>
      <c r="AA96" s="34"/>
      <c r="AB96" s="34"/>
      <c r="AC96" s="34"/>
      <c r="AD96" s="34"/>
      <c r="AE96" s="34"/>
      <c r="AU96" s="15" t="s">
        <v>101</v>
      </c>
    </row>
    <row r="97" s="9" customFormat="1" ht="24.96" customHeight="1">
      <c r="A97" s="9"/>
      <c r="B97" s="150"/>
      <c r="C97" s="9"/>
      <c r="D97" s="151" t="s">
        <v>102</v>
      </c>
      <c r="E97" s="152"/>
      <c r="F97" s="152"/>
      <c r="G97" s="152"/>
      <c r="H97" s="152"/>
      <c r="I97" s="153"/>
      <c r="J97" s="154">
        <f>J120</f>
        <v>0</v>
      </c>
      <c r="K97" s="9"/>
      <c r="L97" s="150"/>
      <c r="S97" s="9"/>
      <c r="T97" s="9"/>
      <c r="U97" s="9"/>
      <c r="V97" s="9"/>
      <c r="W97" s="9"/>
      <c r="X97" s="9"/>
      <c r="Y97" s="9"/>
      <c r="Z97" s="9"/>
      <c r="AA97" s="9"/>
      <c r="AB97" s="9"/>
      <c r="AC97" s="9"/>
      <c r="AD97" s="9"/>
      <c r="AE97" s="9"/>
    </row>
    <row r="98" s="10" customFormat="1" ht="19.92" customHeight="1">
      <c r="A98" s="10"/>
      <c r="B98" s="155"/>
      <c r="C98" s="10"/>
      <c r="D98" s="156" t="s">
        <v>103</v>
      </c>
      <c r="E98" s="157"/>
      <c r="F98" s="157"/>
      <c r="G98" s="157"/>
      <c r="H98" s="157"/>
      <c r="I98" s="158"/>
      <c r="J98" s="159">
        <f>J121</f>
        <v>0</v>
      </c>
      <c r="K98" s="10"/>
      <c r="L98" s="155"/>
      <c r="S98" s="10"/>
      <c r="T98" s="10"/>
      <c r="U98" s="10"/>
      <c r="V98" s="10"/>
      <c r="W98" s="10"/>
      <c r="X98" s="10"/>
      <c r="Y98" s="10"/>
      <c r="Z98" s="10"/>
      <c r="AA98" s="10"/>
      <c r="AB98" s="10"/>
      <c r="AC98" s="10"/>
      <c r="AD98" s="10"/>
      <c r="AE98" s="10"/>
    </row>
    <row r="99" s="9" customFormat="1" ht="24.96" customHeight="1">
      <c r="A99" s="9"/>
      <c r="B99" s="150"/>
      <c r="C99" s="9"/>
      <c r="D99" s="151" t="s">
        <v>104</v>
      </c>
      <c r="E99" s="152"/>
      <c r="F99" s="152"/>
      <c r="G99" s="152"/>
      <c r="H99" s="152"/>
      <c r="I99" s="153"/>
      <c r="J99" s="154">
        <f>J160</f>
        <v>0</v>
      </c>
      <c r="K99" s="9"/>
      <c r="L99" s="150"/>
      <c r="S99" s="9"/>
      <c r="T99" s="9"/>
      <c r="U99" s="9"/>
      <c r="V99" s="9"/>
      <c r="W99" s="9"/>
      <c r="X99" s="9"/>
      <c r="Y99" s="9"/>
      <c r="Z99" s="9"/>
      <c r="AA99" s="9"/>
      <c r="AB99" s="9"/>
      <c r="AC99" s="9"/>
      <c r="AD99" s="9"/>
      <c r="AE99" s="9"/>
    </row>
    <row r="100" s="2" customFormat="1" ht="21.84" customHeight="1">
      <c r="A100" s="34"/>
      <c r="B100" s="35"/>
      <c r="C100" s="34"/>
      <c r="D100" s="34"/>
      <c r="E100" s="34"/>
      <c r="F100" s="34"/>
      <c r="G100" s="34"/>
      <c r="H100" s="34"/>
      <c r="I100" s="120"/>
      <c r="J100" s="34"/>
      <c r="K100" s="34"/>
      <c r="L100" s="51"/>
      <c r="S100" s="34"/>
      <c r="T100" s="34"/>
      <c r="U100" s="34"/>
      <c r="V100" s="34"/>
      <c r="W100" s="34"/>
      <c r="X100" s="34"/>
      <c r="Y100" s="34"/>
      <c r="Z100" s="34"/>
      <c r="AA100" s="34"/>
      <c r="AB100" s="34"/>
      <c r="AC100" s="34"/>
      <c r="AD100" s="34"/>
      <c r="AE100" s="34"/>
    </row>
    <row r="101" s="2" customFormat="1" ht="6.96" customHeight="1">
      <c r="A101" s="34"/>
      <c r="B101" s="56"/>
      <c r="C101" s="57"/>
      <c r="D101" s="57"/>
      <c r="E101" s="57"/>
      <c r="F101" s="57"/>
      <c r="G101" s="57"/>
      <c r="H101" s="57"/>
      <c r="I101" s="144"/>
      <c r="J101" s="57"/>
      <c r="K101" s="57"/>
      <c r="L101" s="51"/>
      <c r="S101" s="34"/>
      <c r="T101" s="34"/>
      <c r="U101" s="34"/>
      <c r="V101" s="34"/>
      <c r="W101" s="34"/>
      <c r="X101" s="34"/>
      <c r="Y101" s="34"/>
      <c r="Z101" s="34"/>
      <c r="AA101" s="34"/>
      <c r="AB101" s="34"/>
      <c r="AC101" s="34"/>
      <c r="AD101" s="34"/>
      <c r="AE101" s="34"/>
    </row>
    <row r="105" s="2" customFormat="1" ht="6.96" customHeight="1">
      <c r="A105" s="34"/>
      <c r="B105" s="58"/>
      <c r="C105" s="59"/>
      <c r="D105" s="59"/>
      <c r="E105" s="59"/>
      <c r="F105" s="59"/>
      <c r="G105" s="59"/>
      <c r="H105" s="59"/>
      <c r="I105" s="145"/>
      <c r="J105" s="59"/>
      <c r="K105" s="59"/>
      <c r="L105" s="51"/>
      <c r="S105" s="34"/>
      <c r="T105" s="34"/>
      <c r="U105" s="34"/>
      <c r="V105" s="34"/>
      <c r="W105" s="34"/>
      <c r="X105" s="34"/>
      <c r="Y105" s="34"/>
      <c r="Z105" s="34"/>
      <c r="AA105" s="34"/>
      <c r="AB105" s="34"/>
      <c r="AC105" s="34"/>
      <c r="AD105" s="34"/>
      <c r="AE105" s="34"/>
    </row>
    <row r="106" s="2" customFormat="1" ht="24.96" customHeight="1">
      <c r="A106" s="34"/>
      <c r="B106" s="35"/>
      <c r="C106" s="19" t="s">
        <v>105</v>
      </c>
      <c r="D106" s="34"/>
      <c r="E106" s="34"/>
      <c r="F106" s="34"/>
      <c r="G106" s="34"/>
      <c r="H106" s="34"/>
      <c r="I106" s="120"/>
      <c r="J106" s="34"/>
      <c r="K106" s="34"/>
      <c r="L106" s="51"/>
      <c r="S106" s="34"/>
      <c r="T106" s="34"/>
      <c r="U106" s="34"/>
      <c r="V106" s="34"/>
      <c r="W106" s="34"/>
      <c r="X106" s="34"/>
      <c r="Y106" s="34"/>
      <c r="Z106" s="34"/>
      <c r="AA106" s="34"/>
      <c r="AB106" s="34"/>
      <c r="AC106" s="34"/>
      <c r="AD106" s="34"/>
      <c r="AE106" s="34"/>
    </row>
    <row r="107" s="2" customFormat="1" ht="6.96" customHeight="1">
      <c r="A107" s="34"/>
      <c r="B107" s="35"/>
      <c r="C107" s="34"/>
      <c r="D107" s="34"/>
      <c r="E107" s="34"/>
      <c r="F107" s="34"/>
      <c r="G107" s="34"/>
      <c r="H107" s="34"/>
      <c r="I107" s="120"/>
      <c r="J107" s="34"/>
      <c r="K107" s="34"/>
      <c r="L107" s="51"/>
      <c r="S107" s="34"/>
      <c r="T107" s="34"/>
      <c r="U107" s="34"/>
      <c r="V107" s="34"/>
      <c r="W107" s="34"/>
      <c r="X107" s="34"/>
      <c r="Y107" s="34"/>
      <c r="Z107" s="34"/>
      <c r="AA107" s="34"/>
      <c r="AB107" s="34"/>
      <c r="AC107" s="34"/>
      <c r="AD107" s="34"/>
      <c r="AE107" s="34"/>
    </row>
    <row r="108" s="2" customFormat="1" ht="12" customHeight="1">
      <c r="A108" s="34"/>
      <c r="B108" s="35"/>
      <c r="C108" s="28" t="s">
        <v>16</v>
      </c>
      <c r="D108" s="34"/>
      <c r="E108" s="34"/>
      <c r="F108" s="34"/>
      <c r="G108" s="34"/>
      <c r="H108" s="34"/>
      <c r="I108" s="120"/>
      <c r="J108" s="34"/>
      <c r="K108" s="34"/>
      <c r="L108" s="51"/>
      <c r="S108" s="34"/>
      <c r="T108" s="34"/>
      <c r="U108" s="34"/>
      <c r="V108" s="34"/>
      <c r="W108" s="34"/>
      <c r="X108" s="34"/>
      <c r="Y108" s="34"/>
      <c r="Z108" s="34"/>
      <c r="AA108" s="34"/>
      <c r="AB108" s="34"/>
      <c r="AC108" s="34"/>
      <c r="AD108" s="34"/>
      <c r="AE108" s="34"/>
    </row>
    <row r="109" s="2" customFormat="1" ht="16.5" customHeight="1">
      <c r="A109" s="34"/>
      <c r="B109" s="35"/>
      <c r="C109" s="34"/>
      <c r="D109" s="34"/>
      <c r="E109" s="119" t="str">
        <f>E7</f>
        <v>Výměna kolejnic v úseku Brno-Maloměřice - Blansko</v>
      </c>
      <c r="F109" s="28"/>
      <c r="G109" s="28"/>
      <c r="H109" s="28"/>
      <c r="I109" s="120"/>
      <c r="J109" s="34"/>
      <c r="K109" s="34"/>
      <c r="L109" s="51"/>
      <c r="S109" s="34"/>
      <c r="T109" s="34"/>
      <c r="U109" s="34"/>
      <c r="V109" s="34"/>
      <c r="W109" s="34"/>
      <c r="X109" s="34"/>
      <c r="Y109" s="34"/>
      <c r="Z109" s="34"/>
      <c r="AA109" s="34"/>
      <c r="AB109" s="34"/>
      <c r="AC109" s="34"/>
      <c r="AD109" s="34"/>
      <c r="AE109" s="34"/>
    </row>
    <row r="110" s="2" customFormat="1" ht="12" customHeight="1">
      <c r="A110" s="34"/>
      <c r="B110" s="35"/>
      <c r="C110" s="28" t="s">
        <v>95</v>
      </c>
      <c r="D110" s="34"/>
      <c r="E110" s="34"/>
      <c r="F110" s="34"/>
      <c r="G110" s="34"/>
      <c r="H110" s="34"/>
      <c r="I110" s="120"/>
      <c r="J110" s="34"/>
      <c r="K110" s="34"/>
      <c r="L110" s="51"/>
      <c r="S110" s="34"/>
      <c r="T110" s="34"/>
      <c r="U110" s="34"/>
      <c r="V110" s="34"/>
      <c r="W110" s="34"/>
      <c r="X110" s="34"/>
      <c r="Y110" s="34"/>
      <c r="Z110" s="34"/>
      <c r="AA110" s="34"/>
      <c r="AB110" s="34"/>
      <c r="AC110" s="34"/>
      <c r="AD110" s="34"/>
      <c r="AE110" s="34"/>
    </row>
    <row r="111" s="2" customFormat="1" ht="16.5" customHeight="1">
      <c r="A111" s="34"/>
      <c r="B111" s="35"/>
      <c r="C111" s="34"/>
      <c r="D111" s="34"/>
      <c r="E111" s="63" t="str">
        <f>E9</f>
        <v>01.1 - Úsek Adamov - Blansko</v>
      </c>
      <c r="F111" s="34"/>
      <c r="G111" s="34"/>
      <c r="H111" s="34"/>
      <c r="I111" s="120"/>
      <c r="J111" s="34"/>
      <c r="K111" s="34"/>
      <c r="L111" s="51"/>
      <c r="S111" s="34"/>
      <c r="T111" s="34"/>
      <c r="U111" s="34"/>
      <c r="V111" s="34"/>
      <c r="W111" s="34"/>
      <c r="X111" s="34"/>
      <c r="Y111" s="34"/>
      <c r="Z111" s="34"/>
      <c r="AA111" s="34"/>
      <c r="AB111" s="34"/>
      <c r="AC111" s="34"/>
      <c r="AD111" s="34"/>
      <c r="AE111" s="34"/>
    </row>
    <row r="112" s="2" customFormat="1" ht="6.96" customHeight="1">
      <c r="A112" s="34"/>
      <c r="B112" s="35"/>
      <c r="C112" s="34"/>
      <c r="D112" s="34"/>
      <c r="E112" s="34"/>
      <c r="F112" s="34"/>
      <c r="G112" s="34"/>
      <c r="H112" s="34"/>
      <c r="I112" s="120"/>
      <c r="J112" s="34"/>
      <c r="K112" s="34"/>
      <c r="L112" s="51"/>
      <c r="S112" s="34"/>
      <c r="T112" s="34"/>
      <c r="U112" s="34"/>
      <c r="V112" s="34"/>
      <c r="W112" s="34"/>
      <c r="X112" s="34"/>
      <c r="Y112" s="34"/>
      <c r="Z112" s="34"/>
      <c r="AA112" s="34"/>
      <c r="AB112" s="34"/>
      <c r="AC112" s="34"/>
      <c r="AD112" s="34"/>
      <c r="AE112" s="34"/>
    </row>
    <row r="113" s="2" customFormat="1" ht="12" customHeight="1">
      <c r="A113" s="34"/>
      <c r="B113" s="35"/>
      <c r="C113" s="28" t="s">
        <v>20</v>
      </c>
      <c r="D113" s="34"/>
      <c r="E113" s="34"/>
      <c r="F113" s="23" t="str">
        <f>F12</f>
        <v>Brno-Maloměřice - Blansko</v>
      </c>
      <c r="G113" s="34"/>
      <c r="H113" s="34"/>
      <c r="I113" s="121" t="s">
        <v>22</v>
      </c>
      <c r="J113" s="65" t="str">
        <f>IF(J12="","",J12)</f>
        <v>5. 2. 2020</v>
      </c>
      <c r="K113" s="34"/>
      <c r="L113" s="51"/>
      <c r="S113" s="34"/>
      <c r="T113" s="34"/>
      <c r="U113" s="34"/>
      <c r="V113" s="34"/>
      <c r="W113" s="34"/>
      <c r="X113" s="34"/>
      <c r="Y113" s="34"/>
      <c r="Z113" s="34"/>
      <c r="AA113" s="34"/>
      <c r="AB113" s="34"/>
      <c r="AC113" s="34"/>
      <c r="AD113" s="34"/>
      <c r="AE113" s="34"/>
    </row>
    <row r="114" s="2" customFormat="1" ht="6.96" customHeight="1">
      <c r="A114" s="34"/>
      <c r="B114" s="35"/>
      <c r="C114" s="34"/>
      <c r="D114" s="34"/>
      <c r="E114" s="34"/>
      <c r="F114" s="34"/>
      <c r="G114" s="34"/>
      <c r="H114" s="34"/>
      <c r="I114" s="120"/>
      <c r="J114" s="34"/>
      <c r="K114" s="34"/>
      <c r="L114" s="51"/>
      <c r="S114" s="34"/>
      <c r="T114" s="34"/>
      <c r="U114" s="34"/>
      <c r="V114" s="34"/>
      <c r="W114" s="34"/>
      <c r="X114" s="34"/>
      <c r="Y114" s="34"/>
      <c r="Z114" s="34"/>
      <c r="AA114" s="34"/>
      <c r="AB114" s="34"/>
      <c r="AC114" s="34"/>
      <c r="AD114" s="34"/>
      <c r="AE114" s="34"/>
    </row>
    <row r="115" s="2" customFormat="1" ht="15.15" customHeight="1">
      <c r="A115" s="34"/>
      <c r="B115" s="35"/>
      <c r="C115" s="28" t="s">
        <v>24</v>
      </c>
      <c r="D115" s="34"/>
      <c r="E115" s="34"/>
      <c r="F115" s="23" t="str">
        <f>E15</f>
        <v>Správa železnic, státní organizace</v>
      </c>
      <c r="G115" s="34"/>
      <c r="H115" s="34"/>
      <c r="I115" s="121" t="s">
        <v>32</v>
      </c>
      <c r="J115" s="32" t="str">
        <f>E21</f>
        <v xml:space="preserve"> </v>
      </c>
      <c r="K115" s="34"/>
      <c r="L115" s="51"/>
      <c r="S115" s="34"/>
      <c r="T115" s="34"/>
      <c r="U115" s="34"/>
      <c r="V115" s="34"/>
      <c r="W115" s="34"/>
      <c r="X115" s="34"/>
      <c r="Y115" s="34"/>
      <c r="Z115" s="34"/>
      <c r="AA115" s="34"/>
      <c r="AB115" s="34"/>
      <c r="AC115" s="34"/>
      <c r="AD115" s="34"/>
      <c r="AE115" s="34"/>
    </row>
    <row r="116" s="2" customFormat="1" ht="15.15" customHeight="1">
      <c r="A116" s="34"/>
      <c r="B116" s="35"/>
      <c r="C116" s="28" t="s">
        <v>30</v>
      </c>
      <c r="D116" s="34"/>
      <c r="E116" s="34"/>
      <c r="F116" s="23" t="str">
        <f>IF(E18="","",E18)</f>
        <v>Vyplň údaj</v>
      </c>
      <c r="G116" s="34"/>
      <c r="H116" s="34"/>
      <c r="I116" s="121" t="s">
        <v>35</v>
      </c>
      <c r="J116" s="32" t="str">
        <f>E24</f>
        <v xml:space="preserve"> </v>
      </c>
      <c r="K116" s="34"/>
      <c r="L116" s="51"/>
      <c r="S116" s="34"/>
      <c r="T116" s="34"/>
      <c r="U116" s="34"/>
      <c r="V116" s="34"/>
      <c r="W116" s="34"/>
      <c r="X116" s="34"/>
      <c r="Y116" s="34"/>
      <c r="Z116" s="34"/>
      <c r="AA116" s="34"/>
      <c r="AB116" s="34"/>
      <c r="AC116" s="34"/>
      <c r="AD116" s="34"/>
      <c r="AE116" s="34"/>
    </row>
    <row r="117" s="2" customFormat="1" ht="10.32" customHeight="1">
      <c r="A117" s="34"/>
      <c r="B117" s="35"/>
      <c r="C117" s="34"/>
      <c r="D117" s="34"/>
      <c r="E117" s="34"/>
      <c r="F117" s="34"/>
      <c r="G117" s="34"/>
      <c r="H117" s="34"/>
      <c r="I117" s="120"/>
      <c r="J117" s="34"/>
      <c r="K117" s="34"/>
      <c r="L117" s="51"/>
      <c r="S117" s="34"/>
      <c r="T117" s="34"/>
      <c r="U117" s="34"/>
      <c r="V117" s="34"/>
      <c r="W117" s="34"/>
      <c r="X117" s="34"/>
      <c r="Y117" s="34"/>
      <c r="Z117" s="34"/>
      <c r="AA117" s="34"/>
      <c r="AB117" s="34"/>
      <c r="AC117" s="34"/>
      <c r="AD117" s="34"/>
      <c r="AE117" s="34"/>
    </row>
    <row r="118" s="11" customFormat="1" ht="29.28" customHeight="1">
      <c r="A118" s="160"/>
      <c r="B118" s="161"/>
      <c r="C118" s="162" t="s">
        <v>106</v>
      </c>
      <c r="D118" s="163" t="s">
        <v>62</v>
      </c>
      <c r="E118" s="163" t="s">
        <v>58</v>
      </c>
      <c r="F118" s="163" t="s">
        <v>59</v>
      </c>
      <c r="G118" s="163" t="s">
        <v>107</v>
      </c>
      <c r="H118" s="163" t="s">
        <v>108</v>
      </c>
      <c r="I118" s="164" t="s">
        <v>109</v>
      </c>
      <c r="J118" s="163" t="s">
        <v>99</v>
      </c>
      <c r="K118" s="165" t="s">
        <v>110</v>
      </c>
      <c r="L118" s="166"/>
      <c r="M118" s="82" t="s">
        <v>1</v>
      </c>
      <c r="N118" s="83" t="s">
        <v>41</v>
      </c>
      <c r="O118" s="83" t="s">
        <v>111</v>
      </c>
      <c r="P118" s="83" t="s">
        <v>112</v>
      </c>
      <c r="Q118" s="83" t="s">
        <v>113</v>
      </c>
      <c r="R118" s="83" t="s">
        <v>114</v>
      </c>
      <c r="S118" s="83" t="s">
        <v>115</v>
      </c>
      <c r="T118" s="84" t="s">
        <v>116</v>
      </c>
      <c r="U118" s="160"/>
      <c r="V118" s="160"/>
      <c r="W118" s="160"/>
      <c r="X118" s="160"/>
      <c r="Y118" s="160"/>
      <c r="Z118" s="160"/>
      <c r="AA118" s="160"/>
      <c r="AB118" s="160"/>
      <c r="AC118" s="160"/>
      <c r="AD118" s="160"/>
      <c r="AE118" s="160"/>
    </row>
    <row r="119" s="2" customFormat="1" ht="22.8" customHeight="1">
      <c r="A119" s="34"/>
      <c r="B119" s="35"/>
      <c r="C119" s="89" t="s">
        <v>117</v>
      </c>
      <c r="D119" s="34"/>
      <c r="E119" s="34"/>
      <c r="F119" s="34"/>
      <c r="G119" s="34"/>
      <c r="H119" s="34"/>
      <c r="I119" s="120"/>
      <c r="J119" s="167">
        <f>BK119</f>
        <v>0</v>
      </c>
      <c r="K119" s="34"/>
      <c r="L119" s="35"/>
      <c r="M119" s="85"/>
      <c r="N119" s="69"/>
      <c r="O119" s="86"/>
      <c r="P119" s="168">
        <f>P120+P160</f>
        <v>0</v>
      </c>
      <c r="Q119" s="86"/>
      <c r="R119" s="168">
        <f>R120+R160</f>
        <v>806.97901000000002</v>
      </c>
      <c r="S119" s="86"/>
      <c r="T119" s="169">
        <f>T120+T160</f>
        <v>0</v>
      </c>
      <c r="U119" s="34"/>
      <c r="V119" s="34"/>
      <c r="W119" s="34"/>
      <c r="X119" s="34"/>
      <c r="Y119" s="34"/>
      <c r="Z119" s="34"/>
      <c r="AA119" s="34"/>
      <c r="AB119" s="34"/>
      <c r="AC119" s="34"/>
      <c r="AD119" s="34"/>
      <c r="AE119" s="34"/>
      <c r="AT119" s="15" t="s">
        <v>76</v>
      </c>
      <c r="AU119" s="15" t="s">
        <v>101</v>
      </c>
      <c r="BK119" s="170">
        <f>BK120+BK160</f>
        <v>0</v>
      </c>
    </row>
    <row r="120" s="12" customFormat="1" ht="25.92" customHeight="1">
      <c r="A120" s="12"/>
      <c r="B120" s="171"/>
      <c r="C120" s="12"/>
      <c r="D120" s="172" t="s">
        <v>76</v>
      </c>
      <c r="E120" s="173" t="s">
        <v>118</v>
      </c>
      <c r="F120" s="173" t="s">
        <v>119</v>
      </c>
      <c r="G120" s="12"/>
      <c r="H120" s="12"/>
      <c r="I120" s="174"/>
      <c r="J120" s="175">
        <f>BK120</f>
        <v>0</v>
      </c>
      <c r="K120" s="12"/>
      <c r="L120" s="171"/>
      <c r="M120" s="176"/>
      <c r="N120" s="177"/>
      <c r="O120" s="177"/>
      <c r="P120" s="178">
        <f>P121</f>
        <v>0</v>
      </c>
      <c r="Q120" s="177"/>
      <c r="R120" s="178">
        <f>R121</f>
        <v>806.97901000000002</v>
      </c>
      <c r="S120" s="177"/>
      <c r="T120" s="179">
        <f>T121</f>
        <v>0</v>
      </c>
      <c r="U120" s="12"/>
      <c r="V120" s="12"/>
      <c r="W120" s="12"/>
      <c r="X120" s="12"/>
      <c r="Y120" s="12"/>
      <c r="Z120" s="12"/>
      <c r="AA120" s="12"/>
      <c r="AB120" s="12"/>
      <c r="AC120" s="12"/>
      <c r="AD120" s="12"/>
      <c r="AE120" s="12"/>
      <c r="AR120" s="172" t="s">
        <v>85</v>
      </c>
      <c r="AT120" s="180" t="s">
        <v>76</v>
      </c>
      <c r="AU120" s="180" t="s">
        <v>77</v>
      </c>
      <c r="AY120" s="172" t="s">
        <v>120</v>
      </c>
      <c r="BK120" s="181">
        <f>BK121</f>
        <v>0</v>
      </c>
    </row>
    <row r="121" s="12" customFormat="1" ht="22.8" customHeight="1">
      <c r="A121" s="12"/>
      <c r="B121" s="171"/>
      <c r="C121" s="12"/>
      <c r="D121" s="172" t="s">
        <v>76</v>
      </c>
      <c r="E121" s="182" t="s">
        <v>121</v>
      </c>
      <c r="F121" s="182" t="s">
        <v>122</v>
      </c>
      <c r="G121" s="12"/>
      <c r="H121" s="12"/>
      <c r="I121" s="174"/>
      <c r="J121" s="183">
        <f>BK121</f>
        <v>0</v>
      </c>
      <c r="K121" s="12"/>
      <c r="L121" s="171"/>
      <c r="M121" s="176"/>
      <c r="N121" s="177"/>
      <c r="O121" s="177"/>
      <c r="P121" s="178">
        <f>SUM(P122:P159)</f>
        <v>0</v>
      </c>
      <c r="Q121" s="177"/>
      <c r="R121" s="178">
        <f>SUM(R122:R159)</f>
        <v>806.97901000000002</v>
      </c>
      <c r="S121" s="177"/>
      <c r="T121" s="179">
        <f>SUM(T122:T159)</f>
        <v>0</v>
      </c>
      <c r="U121" s="12"/>
      <c r="V121" s="12"/>
      <c r="W121" s="12"/>
      <c r="X121" s="12"/>
      <c r="Y121" s="12"/>
      <c r="Z121" s="12"/>
      <c r="AA121" s="12"/>
      <c r="AB121" s="12"/>
      <c r="AC121" s="12"/>
      <c r="AD121" s="12"/>
      <c r="AE121" s="12"/>
      <c r="AR121" s="172" t="s">
        <v>85</v>
      </c>
      <c r="AT121" s="180" t="s">
        <v>76</v>
      </c>
      <c r="AU121" s="180" t="s">
        <v>85</v>
      </c>
      <c r="AY121" s="172" t="s">
        <v>120</v>
      </c>
      <c r="BK121" s="181">
        <f>SUM(BK122:BK159)</f>
        <v>0</v>
      </c>
    </row>
    <row r="122" s="2" customFormat="1" ht="78" customHeight="1">
      <c r="A122" s="34"/>
      <c r="B122" s="184"/>
      <c r="C122" s="185" t="s">
        <v>85</v>
      </c>
      <c r="D122" s="185" t="s">
        <v>123</v>
      </c>
      <c r="E122" s="186" t="s">
        <v>124</v>
      </c>
      <c r="F122" s="187" t="s">
        <v>125</v>
      </c>
      <c r="G122" s="188" t="s">
        <v>126</v>
      </c>
      <c r="H122" s="189">
        <v>150</v>
      </c>
      <c r="I122" s="190"/>
      <c r="J122" s="191">
        <f>ROUND(I122*H122,2)</f>
        <v>0</v>
      </c>
      <c r="K122" s="187" t="s">
        <v>127</v>
      </c>
      <c r="L122" s="35"/>
      <c r="M122" s="192" t="s">
        <v>1</v>
      </c>
      <c r="N122" s="193" t="s">
        <v>42</v>
      </c>
      <c r="O122" s="73"/>
      <c r="P122" s="194">
        <f>O122*H122</f>
        <v>0</v>
      </c>
      <c r="Q122" s="194">
        <v>0</v>
      </c>
      <c r="R122" s="194">
        <f>Q122*H122</f>
        <v>0</v>
      </c>
      <c r="S122" s="194">
        <v>0</v>
      </c>
      <c r="T122" s="195">
        <f>S122*H122</f>
        <v>0</v>
      </c>
      <c r="U122" s="34"/>
      <c r="V122" s="34"/>
      <c r="W122" s="34"/>
      <c r="X122" s="34"/>
      <c r="Y122" s="34"/>
      <c r="Z122" s="34"/>
      <c r="AA122" s="34"/>
      <c r="AB122" s="34"/>
      <c r="AC122" s="34"/>
      <c r="AD122" s="34"/>
      <c r="AE122" s="34"/>
      <c r="AR122" s="196" t="s">
        <v>128</v>
      </c>
      <c r="AT122" s="196" t="s">
        <v>123</v>
      </c>
      <c r="AU122" s="196" t="s">
        <v>87</v>
      </c>
      <c r="AY122" s="15" t="s">
        <v>120</v>
      </c>
      <c r="BE122" s="197">
        <f>IF(N122="základní",J122,0)</f>
        <v>0</v>
      </c>
      <c r="BF122" s="197">
        <f>IF(N122="snížená",J122,0)</f>
        <v>0</v>
      </c>
      <c r="BG122" s="197">
        <f>IF(N122="zákl. přenesená",J122,0)</f>
        <v>0</v>
      </c>
      <c r="BH122" s="197">
        <f>IF(N122="sníž. přenesená",J122,0)</f>
        <v>0</v>
      </c>
      <c r="BI122" s="197">
        <f>IF(N122="nulová",J122,0)</f>
        <v>0</v>
      </c>
      <c r="BJ122" s="15" t="s">
        <v>85</v>
      </c>
      <c r="BK122" s="197">
        <f>ROUND(I122*H122,2)</f>
        <v>0</v>
      </c>
      <c r="BL122" s="15" t="s">
        <v>128</v>
      </c>
      <c r="BM122" s="196" t="s">
        <v>129</v>
      </c>
    </row>
    <row r="123" s="2" customFormat="1" ht="33" customHeight="1">
      <c r="A123" s="34"/>
      <c r="B123" s="184"/>
      <c r="C123" s="185" t="s">
        <v>87</v>
      </c>
      <c r="D123" s="185" t="s">
        <v>123</v>
      </c>
      <c r="E123" s="186" t="s">
        <v>130</v>
      </c>
      <c r="F123" s="187" t="s">
        <v>131</v>
      </c>
      <c r="G123" s="188" t="s">
        <v>132</v>
      </c>
      <c r="H123" s="189">
        <v>90</v>
      </c>
      <c r="I123" s="190"/>
      <c r="J123" s="191">
        <f>ROUND(I123*H123,2)</f>
        <v>0</v>
      </c>
      <c r="K123" s="187" t="s">
        <v>127</v>
      </c>
      <c r="L123" s="35"/>
      <c r="M123" s="192" t="s">
        <v>1</v>
      </c>
      <c r="N123" s="193" t="s">
        <v>42</v>
      </c>
      <c r="O123" s="73"/>
      <c r="P123" s="194">
        <f>O123*H123</f>
        <v>0</v>
      </c>
      <c r="Q123" s="194">
        <v>0</v>
      </c>
      <c r="R123" s="194">
        <f>Q123*H123</f>
        <v>0</v>
      </c>
      <c r="S123" s="194">
        <v>0</v>
      </c>
      <c r="T123" s="195">
        <f>S123*H123</f>
        <v>0</v>
      </c>
      <c r="U123" s="34"/>
      <c r="V123" s="34"/>
      <c r="W123" s="34"/>
      <c r="X123" s="34"/>
      <c r="Y123" s="34"/>
      <c r="Z123" s="34"/>
      <c r="AA123" s="34"/>
      <c r="AB123" s="34"/>
      <c r="AC123" s="34"/>
      <c r="AD123" s="34"/>
      <c r="AE123" s="34"/>
      <c r="AR123" s="196" t="s">
        <v>128</v>
      </c>
      <c r="AT123" s="196" t="s">
        <v>123</v>
      </c>
      <c r="AU123" s="196" t="s">
        <v>87</v>
      </c>
      <c r="AY123" s="15" t="s">
        <v>120</v>
      </c>
      <c r="BE123" s="197">
        <f>IF(N123="základní",J123,0)</f>
        <v>0</v>
      </c>
      <c r="BF123" s="197">
        <f>IF(N123="snížená",J123,0)</f>
        <v>0</v>
      </c>
      <c r="BG123" s="197">
        <f>IF(N123="zákl. přenesená",J123,0)</f>
        <v>0</v>
      </c>
      <c r="BH123" s="197">
        <f>IF(N123="sníž. přenesená",J123,0)</f>
        <v>0</v>
      </c>
      <c r="BI123" s="197">
        <f>IF(N123="nulová",J123,0)</f>
        <v>0</v>
      </c>
      <c r="BJ123" s="15" t="s">
        <v>85</v>
      </c>
      <c r="BK123" s="197">
        <f>ROUND(I123*H123,2)</f>
        <v>0</v>
      </c>
      <c r="BL123" s="15" t="s">
        <v>128</v>
      </c>
      <c r="BM123" s="196" t="s">
        <v>133</v>
      </c>
    </row>
    <row r="124" s="2" customFormat="1" ht="21.75" customHeight="1">
      <c r="A124" s="34"/>
      <c r="B124" s="184"/>
      <c r="C124" s="185" t="s">
        <v>134</v>
      </c>
      <c r="D124" s="185" t="s">
        <v>123</v>
      </c>
      <c r="E124" s="186" t="s">
        <v>135</v>
      </c>
      <c r="F124" s="187" t="s">
        <v>136</v>
      </c>
      <c r="G124" s="188" t="s">
        <v>126</v>
      </c>
      <c r="H124" s="189">
        <v>150</v>
      </c>
      <c r="I124" s="190"/>
      <c r="J124" s="191">
        <f>ROUND(I124*H124,2)</f>
        <v>0</v>
      </c>
      <c r="K124" s="187" t="s">
        <v>127</v>
      </c>
      <c r="L124" s="35"/>
      <c r="M124" s="192" t="s">
        <v>1</v>
      </c>
      <c r="N124" s="193" t="s">
        <v>42</v>
      </c>
      <c r="O124" s="73"/>
      <c r="P124" s="194">
        <f>O124*H124</f>
        <v>0</v>
      </c>
      <c r="Q124" s="194">
        <v>0</v>
      </c>
      <c r="R124" s="194">
        <f>Q124*H124</f>
        <v>0</v>
      </c>
      <c r="S124" s="194">
        <v>0</v>
      </c>
      <c r="T124" s="195">
        <f>S124*H124</f>
        <v>0</v>
      </c>
      <c r="U124" s="34"/>
      <c r="V124" s="34"/>
      <c r="W124" s="34"/>
      <c r="X124" s="34"/>
      <c r="Y124" s="34"/>
      <c r="Z124" s="34"/>
      <c r="AA124" s="34"/>
      <c r="AB124" s="34"/>
      <c r="AC124" s="34"/>
      <c r="AD124" s="34"/>
      <c r="AE124" s="34"/>
      <c r="AR124" s="196" t="s">
        <v>128</v>
      </c>
      <c r="AT124" s="196" t="s">
        <v>123</v>
      </c>
      <c r="AU124" s="196" t="s">
        <v>87</v>
      </c>
      <c r="AY124" s="15" t="s">
        <v>120</v>
      </c>
      <c r="BE124" s="197">
        <f>IF(N124="základní",J124,0)</f>
        <v>0</v>
      </c>
      <c r="BF124" s="197">
        <f>IF(N124="snížená",J124,0)</f>
        <v>0</v>
      </c>
      <c r="BG124" s="197">
        <f>IF(N124="zákl. přenesená",J124,0)</f>
        <v>0</v>
      </c>
      <c r="BH124" s="197">
        <f>IF(N124="sníž. přenesená",J124,0)</f>
        <v>0</v>
      </c>
      <c r="BI124" s="197">
        <f>IF(N124="nulová",J124,0)</f>
        <v>0</v>
      </c>
      <c r="BJ124" s="15" t="s">
        <v>85</v>
      </c>
      <c r="BK124" s="197">
        <f>ROUND(I124*H124,2)</f>
        <v>0</v>
      </c>
      <c r="BL124" s="15" t="s">
        <v>128</v>
      </c>
      <c r="BM124" s="196" t="s">
        <v>137</v>
      </c>
    </row>
    <row r="125" s="2" customFormat="1" ht="55.5" customHeight="1">
      <c r="A125" s="34"/>
      <c r="B125" s="184"/>
      <c r="C125" s="185" t="s">
        <v>121</v>
      </c>
      <c r="D125" s="185" t="s">
        <v>123</v>
      </c>
      <c r="E125" s="186" t="s">
        <v>138</v>
      </c>
      <c r="F125" s="187" t="s">
        <v>139</v>
      </c>
      <c r="G125" s="188" t="s">
        <v>140</v>
      </c>
      <c r="H125" s="189">
        <v>8</v>
      </c>
      <c r="I125" s="190"/>
      <c r="J125" s="191">
        <f>ROUND(I125*H125,2)</f>
        <v>0</v>
      </c>
      <c r="K125" s="187" t="s">
        <v>127</v>
      </c>
      <c r="L125" s="35"/>
      <c r="M125" s="192" t="s">
        <v>1</v>
      </c>
      <c r="N125" s="193" t="s">
        <v>42</v>
      </c>
      <c r="O125" s="73"/>
      <c r="P125" s="194">
        <f>O125*H125</f>
        <v>0</v>
      </c>
      <c r="Q125" s="194">
        <v>0</v>
      </c>
      <c r="R125" s="194">
        <f>Q125*H125</f>
        <v>0</v>
      </c>
      <c r="S125" s="194">
        <v>0</v>
      </c>
      <c r="T125" s="195">
        <f>S125*H125</f>
        <v>0</v>
      </c>
      <c r="U125" s="34"/>
      <c r="V125" s="34"/>
      <c r="W125" s="34"/>
      <c r="X125" s="34"/>
      <c r="Y125" s="34"/>
      <c r="Z125" s="34"/>
      <c r="AA125" s="34"/>
      <c r="AB125" s="34"/>
      <c r="AC125" s="34"/>
      <c r="AD125" s="34"/>
      <c r="AE125" s="34"/>
      <c r="AR125" s="196" t="s">
        <v>128</v>
      </c>
      <c r="AT125" s="196" t="s">
        <v>123</v>
      </c>
      <c r="AU125" s="196" t="s">
        <v>87</v>
      </c>
      <c r="AY125" s="15" t="s">
        <v>120</v>
      </c>
      <c r="BE125" s="197">
        <f>IF(N125="základní",J125,0)</f>
        <v>0</v>
      </c>
      <c r="BF125" s="197">
        <f>IF(N125="snížená",J125,0)</f>
        <v>0</v>
      </c>
      <c r="BG125" s="197">
        <f>IF(N125="zákl. přenesená",J125,0)</f>
        <v>0</v>
      </c>
      <c r="BH125" s="197">
        <f>IF(N125="sníž. přenesená",J125,0)</f>
        <v>0</v>
      </c>
      <c r="BI125" s="197">
        <f>IF(N125="nulová",J125,0)</f>
        <v>0</v>
      </c>
      <c r="BJ125" s="15" t="s">
        <v>85</v>
      </c>
      <c r="BK125" s="197">
        <f>ROUND(I125*H125,2)</f>
        <v>0</v>
      </c>
      <c r="BL125" s="15" t="s">
        <v>128</v>
      </c>
      <c r="BM125" s="196" t="s">
        <v>141</v>
      </c>
    </row>
    <row r="126" s="2" customFormat="1" ht="33" customHeight="1">
      <c r="A126" s="34"/>
      <c r="B126" s="184"/>
      <c r="C126" s="185" t="s">
        <v>142</v>
      </c>
      <c r="D126" s="185" t="s">
        <v>123</v>
      </c>
      <c r="E126" s="186" t="s">
        <v>143</v>
      </c>
      <c r="F126" s="187" t="s">
        <v>144</v>
      </c>
      <c r="G126" s="188" t="s">
        <v>145</v>
      </c>
      <c r="H126" s="189">
        <v>500</v>
      </c>
      <c r="I126" s="190"/>
      <c r="J126" s="191">
        <f>ROUND(I126*H126,2)</f>
        <v>0</v>
      </c>
      <c r="K126" s="187" t="s">
        <v>127</v>
      </c>
      <c r="L126" s="35"/>
      <c r="M126" s="192" t="s">
        <v>1</v>
      </c>
      <c r="N126" s="193" t="s">
        <v>42</v>
      </c>
      <c r="O126" s="73"/>
      <c r="P126" s="194">
        <f>O126*H126</f>
        <v>0</v>
      </c>
      <c r="Q126" s="194">
        <v>0</v>
      </c>
      <c r="R126" s="194">
        <f>Q126*H126</f>
        <v>0</v>
      </c>
      <c r="S126" s="194">
        <v>0</v>
      </c>
      <c r="T126" s="195">
        <f>S126*H126</f>
        <v>0</v>
      </c>
      <c r="U126" s="34"/>
      <c r="V126" s="34"/>
      <c r="W126" s="34"/>
      <c r="X126" s="34"/>
      <c r="Y126" s="34"/>
      <c r="Z126" s="34"/>
      <c r="AA126" s="34"/>
      <c r="AB126" s="34"/>
      <c r="AC126" s="34"/>
      <c r="AD126" s="34"/>
      <c r="AE126" s="34"/>
      <c r="AR126" s="196" t="s">
        <v>128</v>
      </c>
      <c r="AT126" s="196" t="s">
        <v>123</v>
      </c>
      <c r="AU126" s="196" t="s">
        <v>87</v>
      </c>
      <c r="AY126" s="15" t="s">
        <v>120</v>
      </c>
      <c r="BE126" s="197">
        <f>IF(N126="základní",J126,0)</f>
        <v>0</v>
      </c>
      <c r="BF126" s="197">
        <f>IF(N126="snížená",J126,0)</f>
        <v>0</v>
      </c>
      <c r="BG126" s="197">
        <f>IF(N126="zákl. přenesená",J126,0)</f>
        <v>0</v>
      </c>
      <c r="BH126" s="197">
        <f>IF(N126="sníž. přenesená",J126,0)</f>
        <v>0</v>
      </c>
      <c r="BI126" s="197">
        <f>IF(N126="nulová",J126,0)</f>
        <v>0</v>
      </c>
      <c r="BJ126" s="15" t="s">
        <v>85</v>
      </c>
      <c r="BK126" s="197">
        <f>ROUND(I126*H126,2)</f>
        <v>0</v>
      </c>
      <c r="BL126" s="15" t="s">
        <v>128</v>
      </c>
      <c r="BM126" s="196" t="s">
        <v>146</v>
      </c>
    </row>
    <row r="127" s="2" customFormat="1" ht="21.75" customHeight="1">
      <c r="A127" s="34"/>
      <c r="B127" s="184"/>
      <c r="C127" s="198" t="s">
        <v>147</v>
      </c>
      <c r="D127" s="198" t="s">
        <v>148</v>
      </c>
      <c r="E127" s="199" t="s">
        <v>149</v>
      </c>
      <c r="F127" s="200" t="s">
        <v>150</v>
      </c>
      <c r="G127" s="201" t="s">
        <v>151</v>
      </c>
      <c r="H127" s="202">
        <v>800</v>
      </c>
      <c r="I127" s="203"/>
      <c r="J127" s="204">
        <f>ROUND(I127*H127,2)</f>
        <v>0</v>
      </c>
      <c r="K127" s="200" t="s">
        <v>127</v>
      </c>
      <c r="L127" s="205"/>
      <c r="M127" s="206" t="s">
        <v>1</v>
      </c>
      <c r="N127" s="207" t="s">
        <v>42</v>
      </c>
      <c r="O127" s="73"/>
      <c r="P127" s="194">
        <f>O127*H127</f>
        <v>0</v>
      </c>
      <c r="Q127" s="194">
        <v>1</v>
      </c>
      <c r="R127" s="194">
        <f>Q127*H127</f>
        <v>800</v>
      </c>
      <c r="S127" s="194">
        <v>0</v>
      </c>
      <c r="T127" s="195">
        <f>S127*H127</f>
        <v>0</v>
      </c>
      <c r="U127" s="34"/>
      <c r="V127" s="34"/>
      <c r="W127" s="34"/>
      <c r="X127" s="34"/>
      <c r="Y127" s="34"/>
      <c r="Z127" s="34"/>
      <c r="AA127" s="34"/>
      <c r="AB127" s="34"/>
      <c r="AC127" s="34"/>
      <c r="AD127" s="34"/>
      <c r="AE127" s="34"/>
      <c r="AR127" s="196" t="s">
        <v>152</v>
      </c>
      <c r="AT127" s="196" t="s">
        <v>148</v>
      </c>
      <c r="AU127" s="196" t="s">
        <v>87</v>
      </c>
      <c r="AY127" s="15" t="s">
        <v>120</v>
      </c>
      <c r="BE127" s="197">
        <f>IF(N127="základní",J127,0)</f>
        <v>0</v>
      </c>
      <c r="BF127" s="197">
        <f>IF(N127="snížená",J127,0)</f>
        <v>0</v>
      </c>
      <c r="BG127" s="197">
        <f>IF(N127="zákl. přenesená",J127,0)</f>
        <v>0</v>
      </c>
      <c r="BH127" s="197">
        <f>IF(N127="sníž. přenesená",J127,0)</f>
        <v>0</v>
      </c>
      <c r="BI127" s="197">
        <f>IF(N127="nulová",J127,0)</f>
        <v>0</v>
      </c>
      <c r="BJ127" s="15" t="s">
        <v>85</v>
      </c>
      <c r="BK127" s="197">
        <f>ROUND(I127*H127,2)</f>
        <v>0</v>
      </c>
      <c r="BL127" s="15" t="s">
        <v>128</v>
      </c>
      <c r="BM127" s="196" t="s">
        <v>153</v>
      </c>
    </row>
    <row r="128" s="2" customFormat="1" ht="33" customHeight="1">
      <c r="A128" s="34"/>
      <c r="B128" s="184"/>
      <c r="C128" s="185" t="s">
        <v>152</v>
      </c>
      <c r="D128" s="185" t="s">
        <v>123</v>
      </c>
      <c r="E128" s="186" t="s">
        <v>154</v>
      </c>
      <c r="F128" s="187" t="s">
        <v>155</v>
      </c>
      <c r="G128" s="188" t="s">
        <v>132</v>
      </c>
      <c r="H128" s="189">
        <v>2000</v>
      </c>
      <c r="I128" s="190"/>
      <c r="J128" s="191">
        <f>ROUND(I128*H128,2)</f>
        <v>0</v>
      </c>
      <c r="K128" s="187" t="s">
        <v>127</v>
      </c>
      <c r="L128" s="35"/>
      <c r="M128" s="192" t="s">
        <v>1</v>
      </c>
      <c r="N128" s="193" t="s">
        <v>42</v>
      </c>
      <c r="O128" s="73"/>
      <c r="P128" s="194">
        <f>O128*H128</f>
        <v>0</v>
      </c>
      <c r="Q128" s="194">
        <v>0</v>
      </c>
      <c r="R128" s="194">
        <f>Q128*H128</f>
        <v>0</v>
      </c>
      <c r="S128" s="194">
        <v>0</v>
      </c>
      <c r="T128" s="195">
        <f>S128*H128</f>
        <v>0</v>
      </c>
      <c r="U128" s="34"/>
      <c r="V128" s="34"/>
      <c r="W128" s="34"/>
      <c r="X128" s="34"/>
      <c r="Y128" s="34"/>
      <c r="Z128" s="34"/>
      <c r="AA128" s="34"/>
      <c r="AB128" s="34"/>
      <c r="AC128" s="34"/>
      <c r="AD128" s="34"/>
      <c r="AE128" s="34"/>
      <c r="AR128" s="196" t="s">
        <v>128</v>
      </c>
      <c r="AT128" s="196" t="s">
        <v>123</v>
      </c>
      <c r="AU128" s="196" t="s">
        <v>87</v>
      </c>
      <c r="AY128" s="15" t="s">
        <v>120</v>
      </c>
      <c r="BE128" s="197">
        <f>IF(N128="základní",J128,0)</f>
        <v>0</v>
      </c>
      <c r="BF128" s="197">
        <f>IF(N128="snížená",J128,0)</f>
        <v>0</v>
      </c>
      <c r="BG128" s="197">
        <f>IF(N128="zákl. přenesená",J128,0)</f>
        <v>0</v>
      </c>
      <c r="BH128" s="197">
        <f>IF(N128="sníž. přenesená",J128,0)</f>
        <v>0</v>
      </c>
      <c r="BI128" s="197">
        <f>IF(N128="nulová",J128,0)</f>
        <v>0</v>
      </c>
      <c r="BJ128" s="15" t="s">
        <v>85</v>
      </c>
      <c r="BK128" s="197">
        <f>ROUND(I128*H128,2)</f>
        <v>0</v>
      </c>
      <c r="BL128" s="15" t="s">
        <v>128</v>
      </c>
      <c r="BM128" s="196" t="s">
        <v>156</v>
      </c>
    </row>
    <row r="129" s="2" customFormat="1" ht="21.75" customHeight="1">
      <c r="A129" s="34"/>
      <c r="B129" s="184"/>
      <c r="C129" s="185" t="s">
        <v>157</v>
      </c>
      <c r="D129" s="185" t="s">
        <v>123</v>
      </c>
      <c r="E129" s="186" t="s">
        <v>158</v>
      </c>
      <c r="F129" s="187" t="s">
        <v>159</v>
      </c>
      <c r="G129" s="188" t="s">
        <v>126</v>
      </c>
      <c r="H129" s="189">
        <v>30</v>
      </c>
      <c r="I129" s="190"/>
      <c r="J129" s="191">
        <f>ROUND(I129*H129,2)</f>
        <v>0</v>
      </c>
      <c r="K129" s="187" t="s">
        <v>127</v>
      </c>
      <c r="L129" s="35"/>
      <c r="M129" s="192" t="s">
        <v>1</v>
      </c>
      <c r="N129" s="193" t="s">
        <v>42</v>
      </c>
      <c r="O129" s="73"/>
      <c r="P129" s="194">
        <f>O129*H129</f>
        <v>0</v>
      </c>
      <c r="Q129" s="194">
        <v>0</v>
      </c>
      <c r="R129" s="194">
        <f>Q129*H129</f>
        <v>0</v>
      </c>
      <c r="S129" s="194">
        <v>0</v>
      </c>
      <c r="T129" s="195">
        <f>S129*H129</f>
        <v>0</v>
      </c>
      <c r="U129" s="34"/>
      <c r="V129" s="34"/>
      <c r="W129" s="34"/>
      <c r="X129" s="34"/>
      <c r="Y129" s="34"/>
      <c r="Z129" s="34"/>
      <c r="AA129" s="34"/>
      <c r="AB129" s="34"/>
      <c r="AC129" s="34"/>
      <c r="AD129" s="34"/>
      <c r="AE129" s="34"/>
      <c r="AR129" s="196" t="s">
        <v>128</v>
      </c>
      <c r="AT129" s="196" t="s">
        <v>123</v>
      </c>
      <c r="AU129" s="196" t="s">
        <v>87</v>
      </c>
      <c r="AY129" s="15" t="s">
        <v>120</v>
      </c>
      <c r="BE129" s="197">
        <f>IF(N129="základní",J129,0)</f>
        <v>0</v>
      </c>
      <c r="BF129" s="197">
        <f>IF(N129="snížená",J129,0)</f>
        <v>0</v>
      </c>
      <c r="BG129" s="197">
        <f>IF(N129="zákl. přenesená",J129,0)</f>
        <v>0</v>
      </c>
      <c r="BH129" s="197">
        <f>IF(N129="sníž. přenesená",J129,0)</f>
        <v>0</v>
      </c>
      <c r="BI129" s="197">
        <f>IF(N129="nulová",J129,0)</f>
        <v>0</v>
      </c>
      <c r="BJ129" s="15" t="s">
        <v>85</v>
      </c>
      <c r="BK129" s="197">
        <f>ROUND(I129*H129,2)</f>
        <v>0</v>
      </c>
      <c r="BL129" s="15" t="s">
        <v>128</v>
      </c>
      <c r="BM129" s="196" t="s">
        <v>160</v>
      </c>
    </row>
    <row r="130" s="2" customFormat="1" ht="21.75" customHeight="1">
      <c r="A130" s="34"/>
      <c r="B130" s="184"/>
      <c r="C130" s="185" t="s">
        <v>161</v>
      </c>
      <c r="D130" s="185" t="s">
        <v>123</v>
      </c>
      <c r="E130" s="186" t="s">
        <v>162</v>
      </c>
      <c r="F130" s="187" t="s">
        <v>163</v>
      </c>
      <c r="G130" s="188" t="s">
        <v>126</v>
      </c>
      <c r="H130" s="189">
        <v>2</v>
      </c>
      <c r="I130" s="190"/>
      <c r="J130" s="191">
        <f>ROUND(I130*H130,2)</f>
        <v>0</v>
      </c>
      <c r="K130" s="187" t="s">
        <v>127</v>
      </c>
      <c r="L130" s="35"/>
      <c r="M130" s="192" t="s">
        <v>1</v>
      </c>
      <c r="N130" s="193" t="s">
        <v>42</v>
      </c>
      <c r="O130" s="73"/>
      <c r="P130" s="194">
        <f>O130*H130</f>
        <v>0</v>
      </c>
      <c r="Q130" s="194">
        <v>0</v>
      </c>
      <c r="R130" s="194">
        <f>Q130*H130</f>
        <v>0</v>
      </c>
      <c r="S130" s="194">
        <v>0</v>
      </c>
      <c r="T130" s="195">
        <f>S130*H130</f>
        <v>0</v>
      </c>
      <c r="U130" s="34"/>
      <c r="V130" s="34"/>
      <c r="W130" s="34"/>
      <c r="X130" s="34"/>
      <c r="Y130" s="34"/>
      <c r="Z130" s="34"/>
      <c r="AA130" s="34"/>
      <c r="AB130" s="34"/>
      <c r="AC130" s="34"/>
      <c r="AD130" s="34"/>
      <c r="AE130" s="34"/>
      <c r="AR130" s="196" t="s">
        <v>128</v>
      </c>
      <c r="AT130" s="196" t="s">
        <v>123</v>
      </c>
      <c r="AU130" s="196" t="s">
        <v>87</v>
      </c>
      <c r="AY130" s="15" t="s">
        <v>120</v>
      </c>
      <c r="BE130" s="197">
        <f>IF(N130="základní",J130,0)</f>
        <v>0</v>
      </c>
      <c r="BF130" s="197">
        <f>IF(N130="snížená",J130,0)</f>
        <v>0</v>
      </c>
      <c r="BG130" s="197">
        <f>IF(N130="zákl. přenesená",J130,0)</f>
        <v>0</v>
      </c>
      <c r="BH130" s="197">
        <f>IF(N130="sníž. přenesená",J130,0)</f>
        <v>0</v>
      </c>
      <c r="BI130" s="197">
        <f>IF(N130="nulová",J130,0)</f>
        <v>0</v>
      </c>
      <c r="BJ130" s="15" t="s">
        <v>85</v>
      </c>
      <c r="BK130" s="197">
        <f>ROUND(I130*H130,2)</f>
        <v>0</v>
      </c>
      <c r="BL130" s="15" t="s">
        <v>128</v>
      </c>
      <c r="BM130" s="196" t="s">
        <v>164</v>
      </c>
    </row>
    <row r="131" s="2" customFormat="1" ht="21.75" customHeight="1">
      <c r="A131" s="34"/>
      <c r="B131" s="184"/>
      <c r="C131" s="185" t="s">
        <v>165</v>
      </c>
      <c r="D131" s="185" t="s">
        <v>123</v>
      </c>
      <c r="E131" s="186" t="s">
        <v>166</v>
      </c>
      <c r="F131" s="187" t="s">
        <v>167</v>
      </c>
      <c r="G131" s="188" t="s">
        <v>126</v>
      </c>
      <c r="H131" s="189">
        <v>400</v>
      </c>
      <c r="I131" s="190"/>
      <c r="J131" s="191">
        <f>ROUND(I131*H131,2)</f>
        <v>0</v>
      </c>
      <c r="K131" s="187" t="s">
        <v>127</v>
      </c>
      <c r="L131" s="35"/>
      <c r="M131" s="192" t="s">
        <v>1</v>
      </c>
      <c r="N131" s="193" t="s">
        <v>42</v>
      </c>
      <c r="O131" s="73"/>
      <c r="P131" s="194">
        <f>O131*H131</f>
        <v>0</v>
      </c>
      <c r="Q131" s="194">
        <v>0</v>
      </c>
      <c r="R131" s="194">
        <f>Q131*H131</f>
        <v>0</v>
      </c>
      <c r="S131" s="194">
        <v>0</v>
      </c>
      <c r="T131" s="195">
        <f>S131*H131</f>
        <v>0</v>
      </c>
      <c r="U131" s="34"/>
      <c r="V131" s="34"/>
      <c r="W131" s="34"/>
      <c r="X131" s="34"/>
      <c r="Y131" s="34"/>
      <c r="Z131" s="34"/>
      <c r="AA131" s="34"/>
      <c r="AB131" s="34"/>
      <c r="AC131" s="34"/>
      <c r="AD131" s="34"/>
      <c r="AE131" s="34"/>
      <c r="AR131" s="196" t="s">
        <v>128</v>
      </c>
      <c r="AT131" s="196" t="s">
        <v>123</v>
      </c>
      <c r="AU131" s="196" t="s">
        <v>87</v>
      </c>
      <c r="AY131" s="15" t="s">
        <v>120</v>
      </c>
      <c r="BE131" s="197">
        <f>IF(N131="základní",J131,0)</f>
        <v>0</v>
      </c>
      <c r="BF131" s="197">
        <f>IF(N131="snížená",J131,0)</f>
        <v>0</v>
      </c>
      <c r="BG131" s="197">
        <f>IF(N131="zákl. přenesená",J131,0)</f>
        <v>0</v>
      </c>
      <c r="BH131" s="197">
        <f>IF(N131="sníž. přenesená",J131,0)</f>
        <v>0</v>
      </c>
      <c r="BI131" s="197">
        <f>IF(N131="nulová",J131,0)</f>
        <v>0</v>
      </c>
      <c r="BJ131" s="15" t="s">
        <v>85</v>
      </c>
      <c r="BK131" s="197">
        <f>ROUND(I131*H131,2)</f>
        <v>0</v>
      </c>
      <c r="BL131" s="15" t="s">
        <v>128</v>
      </c>
      <c r="BM131" s="196" t="s">
        <v>168</v>
      </c>
    </row>
    <row r="132" s="2" customFormat="1" ht="21.75" customHeight="1">
      <c r="A132" s="34"/>
      <c r="B132" s="184"/>
      <c r="C132" s="185" t="s">
        <v>169</v>
      </c>
      <c r="D132" s="185" t="s">
        <v>123</v>
      </c>
      <c r="E132" s="186" t="s">
        <v>170</v>
      </c>
      <c r="F132" s="187" t="s">
        <v>171</v>
      </c>
      <c r="G132" s="188" t="s">
        <v>126</v>
      </c>
      <c r="H132" s="189">
        <v>50</v>
      </c>
      <c r="I132" s="190"/>
      <c r="J132" s="191">
        <f>ROUND(I132*H132,2)</f>
        <v>0</v>
      </c>
      <c r="K132" s="187" t="s">
        <v>127</v>
      </c>
      <c r="L132" s="35"/>
      <c r="M132" s="192" t="s">
        <v>1</v>
      </c>
      <c r="N132" s="193" t="s">
        <v>42</v>
      </c>
      <c r="O132" s="73"/>
      <c r="P132" s="194">
        <f>O132*H132</f>
        <v>0</v>
      </c>
      <c r="Q132" s="194">
        <v>0</v>
      </c>
      <c r="R132" s="194">
        <f>Q132*H132</f>
        <v>0</v>
      </c>
      <c r="S132" s="194">
        <v>0</v>
      </c>
      <c r="T132" s="195">
        <f>S132*H132</f>
        <v>0</v>
      </c>
      <c r="U132" s="34"/>
      <c r="V132" s="34"/>
      <c r="W132" s="34"/>
      <c r="X132" s="34"/>
      <c r="Y132" s="34"/>
      <c r="Z132" s="34"/>
      <c r="AA132" s="34"/>
      <c r="AB132" s="34"/>
      <c r="AC132" s="34"/>
      <c r="AD132" s="34"/>
      <c r="AE132" s="34"/>
      <c r="AR132" s="196" t="s">
        <v>128</v>
      </c>
      <c r="AT132" s="196" t="s">
        <v>123</v>
      </c>
      <c r="AU132" s="196" t="s">
        <v>87</v>
      </c>
      <c r="AY132" s="15" t="s">
        <v>120</v>
      </c>
      <c r="BE132" s="197">
        <f>IF(N132="základní",J132,0)</f>
        <v>0</v>
      </c>
      <c r="BF132" s="197">
        <f>IF(N132="snížená",J132,0)</f>
        <v>0</v>
      </c>
      <c r="BG132" s="197">
        <f>IF(N132="zákl. přenesená",J132,0)</f>
        <v>0</v>
      </c>
      <c r="BH132" s="197">
        <f>IF(N132="sníž. přenesená",J132,0)</f>
        <v>0</v>
      </c>
      <c r="BI132" s="197">
        <f>IF(N132="nulová",J132,0)</f>
        <v>0</v>
      </c>
      <c r="BJ132" s="15" t="s">
        <v>85</v>
      </c>
      <c r="BK132" s="197">
        <f>ROUND(I132*H132,2)</f>
        <v>0</v>
      </c>
      <c r="BL132" s="15" t="s">
        <v>128</v>
      </c>
      <c r="BM132" s="196" t="s">
        <v>172</v>
      </c>
    </row>
    <row r="133" s="2" customFormat="1" ht="55.5" customHeight="1">
      <c r="A133" s="34"/>
      <c r="B133" s="184"/>
      <c r="C133" s="185" t="s">
        <v>173</v>
      </c>
      <c r="D133" s="185" t="s">
        <v>123</v>
      </c>
      <c r="E133" s="186" t="s">
        <v>174</v>
      </c>
      <c r="F133" s="187" t="s">
        <v>175</v>
      </c>
      <c r="G133" s="188" t="s">
        <v>132</v>
      </c>
      <c r="H133" s="189">
        <v>5985</v>
      </c>
      <c r="I133" s="190"/>
      <c r="J133" s="191">
        <f>ROUND(I133*H133,2)</f>
        <v>0</v>
      </c>
      <c r="K133" s="187" t="s">
        <v>127</v>
      </c>
      <c r="L133" s="35"/>
      <c r="M133" s="192" t="s">
        <v>1</v>
      </c>
      <c r="N133" s="193" t="s">
        <v>42</v>
      </c>
      <c r="O133" s="73"/>
      <c r="P133" s="194">
        <f>O133*H133</f>
        <v>0</v>
      </c>
      <c r="Q133" s="194">
        <v>0</v>
      </c>
      <c r="R133" s="194">
        <f>Q133*H133</f>
        <v>0</v>
      </c>
      <c r="S133" s="194">
        <v>0</v>
      </c>
      <c r="T133" s="195">
        <f>S133*H133</f>
        <v>0</v>
      </c>
      <c r="U133" s="34"/>
      <c r="V133" s="34"/>
      <c r="W133" s="34"/>
      <c r="X133" s="34"/>
      <c r="Y133" s="34"/>
      <c r="Z133" s="34"/>
      <c r="AA133" s="34"/>
      <c r="AB133" s="34"/>
      <c r="AC133" s="34"/>
      <c r="AD133" s="34"/>
      <c r="AE133" s="34"/>
      <c r="AR133" s="196" t="s">
        <v>128</v>
      </c>
      <c r="AT133" s="196" t="s">
        <v>123</v>
      </c>
      <c r="AU133" s="196" t="s">
        <v>87</v>
      </c>
      <c r="AY133" s="15" t="s">
        <v>120</v>
      </c>
      <c r="BE133" s="197">
        <f>IF(N133="základní",J133,0)</f>
        <v>0</v>
      </c>
      <c r="BF133" s="197">
        <f>IF(N133="snížená",J133,0)</f>
        <v>0</v>
      </c>
      <c r="BG133" s="197">
        <f>IF(N133="zákl. přenesená",J133,0)</f>
        <v>0</v>
      </c>
      <c r="BH133" s="197">
        <f>IF(N133="sníž. přenesená",J133,0)</f>
        <v>0</v>
      </c>
      <c r="BI133" s="197">
        <f>IF(N133="nulová",J133,0)</f>
        <v>0</v>
      </c>
      <c r="BJ133" s="15" t="s">
        <v>85</v>
      </c>
      <c r="BK133" s="197">
        <f>ROUND(I133*H133,2)</f>
        <v>0</v>
      </c>
      <c r="BL133" s="15" t="s">
        <v>128</v>
      </c>
      <c r="BM133" s="196" t="s">
        <v>176</v>
      </c>
    </row>
    <row r="134" s="2" customFormat="1" ht="55.5" customHeight="1">
      <c r="A134" s="34"/>
      <c r="B134" s="184"/>
      <c r="C134" s="185" t="s">
        <v>177</v>
      </c>
      <c r="D134" s="185" t="s">
        <v>123</v>
      </c>
      <c r="E134" s="186" t="s">
        <v>178</v>
      </c>
      <c r="F134" s="187" t="s">
        <v>179</v>
      </c>
      <c r="G134" s="188" t="s">
        <v>132</v>
      </c>
      <c r="H134" s="189">
        <v>210</v>
      </c>
      <c r="I134" s="190"/>
      <c r="J134" s="191">
        <f>ROUND(I134*H134,2)</f>
        <v>0</v>
      </c>
      <c r="K134" s="187" t="s">
        <v>127</v>
      </c>
      <c r="L134" s="35"/>
      <c r="M134" s="192" t="s">
        <v>1</v>
      </c>
      <c r="N134" s="193" t="s">
        <v>42</v>
      </c>
      <c r="O134" s="73"/>
      <c r="P134" s="194">
        <f>O134*H134</f>
        <v>0</v>
      </c>
      <c r="Q134" s="194">
        <v>0</v>
      </c>
      <c r="R134" s="194">
        <f>Q134*H134</f>
        <v>0</v>
      </c>
      <c r="S134" s="194">
        <v>0</v>
      </c>
      <c r="T134" s="195">
        <f>S134*H134</f>
        <v>0</v>
      </c>
      <c r="U134" s="34"/>
      <c r="V134" s="34"/>
      <c r="W134" s="34"/>
      <c r="X134" s="34"/>
      <c r="Y134" s="34"/>
      <c r="Z134" s="34"/>
      <c r="AA134" s="34"/>
      <c r="AB134" s="34"/>
      <c r="AC134" s="34"/>
      <c r="AD134" s="34"/>
      <c r="AE134" s="34"/>
      <c r="AR134" s="196" t="s">
        <v>128</v>
      </c>
      <c r="AT134" s="196" t="s">
        <v>123</v>
      </c>
      <c r="AU134" s="196" t="s">
        <v>87</v>
      </c>
      <c r="AY134" s="15" t="s">
        <v>120</v>
      </c>
      <c r="BE134" s="197">
        <f>IF(N134="základní",J134,0)</f>
        <v>0</v>
      </c>
      <c r="BF134" s="197">
        <f>IF(N134="snížená",J134,0)</f>
        <v>0</v>
      </c>
      <c r="BG134" s="197">
        <f>IF(N134="zákl. přenesená",J134,0)</f>
        <v>0</v>
      </c>
      <c r="BH134" s="197">
        <f>IF(N134="sníž. přenesená",J134,0)</f>
        <v>0</v>
      </c>
      <c r="BI134" s="197">
        <f>IF(N134="nulová",J134,0)</f>
        <v>0</v>
      </c>
      <c r="BJ134" s="15" t="s">
        <v>85</v>
      </c>
      <c r="BK134" s="197">
        <f>ROUND(I134*H134,2)</f>
        <v>0</v>
      </c>
      <c r="BL134" s="15" t="s">
        <v>128</v>
      </c>
      <c r="BM134" s="196" t="s">
        <v>180</v>
      </c>
    </row>
    <row r="135" s="2" customFormat="1" ht="21.75" customHeight="1">
      <c r="A135" s="34"/>
      <c r="B135" s="184"/>
      <c r="C135" s="198" t="s">
        <v>181</v>
      </c>
      <c r="D135" s="198" t="s">
        <v>148</v>
      </c>
      <c r="E135" s="199" t="s">
        <v>182</v>
      </c>
      <c r="F135" s="200" t="s">
        <v>183</v>
      </c>
      <c r="G135" s="201" t="s">
        <v>126</v>
      </c>
      <c r="H135" s="202">
        <v>10330</v>
      </c>
      <c r="I135" s="203"/>
      <c r="J135" s="204">
        <f>ROUND(I135*H135,2)</f>
        <v>0</v>
      </c>
      <c r="K135" s="200" t="s">
        <v>127</v>
      </c>
      <c r="L135" s="205"/>
      <c r="M135" s="206" t="s">
        <v>1</v>
      </c>
      <c r="N135" s="207" t="s">
        <v>42</v>
      </c>
      <c r="O135" s="73"/>
      <c r="P135" s="194">
        <f>O135*H135</f>
        <v>0</v>
      </c>
      <c r="Q135" s="194">
        <v>0.00018000000000000001</v>
      </c>
      <c r="R135" s="194">
        <f>Q135*H135</f>
        <v>1.8594000000000002</v>
      </c>
      <c r="S135" s="194">
        <v>0</v>
      </c>
      <c r="T135" s="195">
        <f>S135*H135</f>
        <v>0</v>
      </c>
      <c r="U135" s="34"/>
      <c r="V135" s="34"/>
      <c r="W135" s="34"/>
      <c r="X135" s="34"/>
      <c r="Y135" s="34"/>
      <c r="Z135" s="34"/>
      <c r="AA135" s="34"/>
      <c r="AB135" s="34"/>
      <c r="AC135" s="34"/>
      <c r="AD135" s="34"/>
      <c r="AE135" s="34"/>
      <c r="AR135" s="196" t="s">
        <v>152</v>
      </c>
      <c r="AT135" s="196" t="s">
        <v>148</v>
      </c>
      <c r="AU135" s="196" t="s">
        <v>87</v>
      </c>
      <c r="AY135" s="15" t="s">
        <v>120</v>
      </c>
      <c r="BE135" s="197">
        <f>IF(N135="základní",J135,0)</f>
        <v>0</v>
      </c>
      <c r="BF135" s="197">
        <f>IF(N135="snížená",J135,0)</f>
        <v>0</v>
      </c>
      <c r="BG135" s="197">
        <f>IF(N135="zákl. přenesená",J135,0)</f>
        <v>0</v>
      </c>
      <c r="BH135" s="197">
        <f>IF(N135="sníž. přenesená",J135,0)</f>
        <v>0</v>
      </c>
      <c r="BI135" s="197">
        <f>IF(N135="nulová",J135,0)</f>
        <v>0</v>
      </c>
      <c r="BJ135" s="15" t="s">
        <v>85</v>
      </c>
      <c r="BK135" s="197">
        <f>ROUND(I135*H135,2)</f>
        <v>0</v>
      </c>
      <c r="BL135" s="15" t="s">
        <v>128</v>
      </c>
      <c r="BM135" s="196" t="s">
        <v>184</v>
      </c>
    </row>
    <row r="136" s="2" customFormat="1" ht="21.75" customHeight="1">
      <c r="A136" s="34"/>
      <c r="B136" s="184"/>
      <c r="C136" s="198" t="s">
        <v>185</v>
      </c>
      <c r="D136" s="198" t="s">
        <v>148</v>
      </c>
      <c r="E136" s="199" t="s">
        <v>186</v>
      </c>
      <c r="F136" s="200" t="s">
        <v>187</v>
      </c>
      <c r="G136" s="201" t="s">
        <v>126</v>
      </c>
      <c r="H136" s="202">
        <v>700</v>
      </c>
      <c r="I136" s="203"/>
      <c r="J136" s="204">
        <f>ROUND(I136*H136,2)</f>
        <v>0</v>
      </c>
      <c r="K136" s="200" t="s">
        <v>127</v>
      </c>
      <c r="L136" s="205"/>
      <c r="M136" s="206" t="s">
        <v>1</v>
      </c>
      <c r="N136" s="207" t="s">
        <v>42</v>
      </c>
      <c r="O136" s="73"/>
      <c r="P136" s="194">
        <f>O136*H136</f>
        <v>0</v>
      </c>
      <c r="Q136" s="194">
        <v>0.0010499999999999999</v>
      </c>
      <c r="R136" s="194">
        <f>Q136*H136</f>
        <v>0.73499999999999999</v>
      </c>
      <c r="S136" s="194">
        <v>0</v>
      </c>
      <c r="T136" s="195">
        <f>S136*H136</f>
        <v>0</v>
      </c>
      <c r="U136" s="34"/>
      <c r="V136" s="34"/>
      <c r="W136" s="34"/>
      <c r="X136" s="34"/>
      <c r="Y136" s="34"/>
      <c r="Z136" s="34"/>
      <c r="AA136" s="34"/>
      <c r="AB136" s="34"/>
      <c r="AC136" s="34"/>
      <c r="AD136" s="34"/>
      <c r="AE136" s="34"/>
      <c r="AR136" s="196" t="s">
        <v>152</v>
      </c>
      <c r="AT136" s="196" t="s">
        <v>148</v>
      </c>
      <c r="AU136" s="196" t="s">
        <v>87</v>
      </c>
      <c r="AY136" s="15" t="s">
        <v>120</v>
      </c>
      <c r="BE136" s="197">
        <f>IF(N136="základní",J136,0)</f>
        <v>0</v>
      </c>
      <c r="BF136" s="197">
        <f>IF(N136="snížená",J136,0)</f>
        <v>0</v>
      </c>
      <c r="BG136" s="197">
        <f>IF(N136="zákl. přenesená",J136,0)</f>
        <v>0</v>
      </c>
      <c r="BH136" s="197">
        <f>IF(N136="sníž. přenesená",J136,0)</f>
        <v>0</v>
      </c>
      <c r="BI136" s="197">
        <f>IF(N136="nulová",J136,0)</f>
        <v>0</v>
      </c>
      <c r="BJ136" s="15" t="s">
        <v>85</v>
      </c>
      <c r="BK136" s="197">
        <f>ROUND(I136*H136,2)</f>
        <v>0</v>
      </c>
      <c r="BL136" s="15" t="s">
        <v>128</v>
      </c>
      <c r="BM136" s="196" t="s">
        <v>188</v>
      </c>
    </row>
    <row r="137" s="2" customFormat="1" ht="21.75" customHeight="1">
      <c r="A137" s="34"/>
      <c r="B137" s="184"/>
      <c r="C137" s="198" t="s">
        <v>189</v>
      </c>
      <c r="D137" s="198" t="s">
        <v>148</v>
      </c>
      <c r="E137" s="199" t="s">
        <v>190</v>
      </c>
      <c r="F137" s="200" t="s">
        <v>191</v>
      </c>
      <c r="G137" s="201" t="s">
        <v>132</v>
      </c>
      <c r="H137" s="202">
        <v>12.5</v>
      </c>
      <c r="I137" s="203"/>
      <c r="J137" s="204">
        <f>ROUND(I137*H137,2)</f>
        <v>0</v>
      </c>
      <c r="K137" s="200" t="s">
        <v>127</v>
      </c>
      <c r="L137" s="205"/>
      <c r="M137" s="206" t="s">
        <v>1</v>
      </c>
      <c r="N137" s="207" t="s">
        <v>42</v>
      </c>
      <c r="O137" s="73"/>
      <c r="P137" s="194">
        <f>O137*H137</f>
        <v>0</v>
      </c>
      <c r="Q137" s="194">
        <v>0.054850000000000003</v>
      </c>
      <c r="R137" s="194">
        <f>Q137*H137</f>
        <v>0.68562500000000004</v>
      </c>
      <c r="S137" s="194">
        <v>0</v>
      </c>
      <c r="T137" s="195">
        <f>S137*H137</f>
        <v>0</v>
      </c>
      <c r="U137" s="34"/>
      <c r="V137" s="34"/>
      <c r="W137" s="34"/>
      <c r="X137" s="34"/>
      <c r="Y137" s="34"/>
      <c r="Z137" s="34"/>
      <c r="AA137" s="34"/>
      <c r="AB137" s="34"/>
      <c r="AC137" s="34"/>
      <c r="AD137" s="34"/>
      <c r="AE137" s="34"/>
      <c r="AR137" s="196" t="s">
        <v>152</v>
      </c>
      <c r="AT137" s="196" t="s">
        <v>148</v>
      </c>
      <c r="AU137" s="196" t="s">
        <v>87</v>
      </c>
      <c r="AY137" s="15" t="s">
        <v>120</v>
      </c>
      <c r="BE137" s="197">
        <f>IF(N137="základní",J137,0)</f>
        <v>0</v>
      </c>
      <c r="BF137" s="197">
        <f>IF(N137="snížená",J137,0)</f>
        <v>0</v>
      </c>
      <c r="BG137" s="197">
        <f>IF(N137="zákl. přenesená",J137,0)</f>
        <v>0</v>
      </c>
      <c r="BH137" s="197">
        <f>IF(N137="sníž. přenesená",J137,0)</f>
        <v>0</v>
      </c>
      <c r="BI137" s="197">
        <f>IF(N137="nulová",J137,0)</f>
        <v>0</v>
      </c>
      <c r="BJ137" s="15" t="s">
        <v>85</v>
      </c>
      <c r="BK137" s="197">
        <f>ROUND(I137*H137,2)</f>
        <v>0</v>
      </c>
      <c r="BL137" s="15" t="s">
        <v>128</v>
      </c>
      <c r="BM137" s="196" t="s">
        <v>192</v>
      </c>
    </row>
    <row r="138" s="2" customFormat="1" ht="21.75" customHeight="1">
      <c r="A138" s="34"/>
      <c r="B138" s="184"/>
      <c r="C138" s="198" t="s">
        <v>193</v>
      </c>
      <c r="D138" s="198" t="s">
        <v>148</v>
      </c>
      <c r="E138" s="199" t="s">
        <v>194</v>
      </c>
      <c r="F138" s="200" t="s">
        <v>195</v>
      </c>
      <c r="G138" s="201" t="s">
        <v>132</v>
      </c>
      <c r="H138" s="202">
        <v>12.5</v>
      </c>
      <c r="I138" s="203"/>
      <c r="J138" s="204">
        <f>ROUND(I138*H138,2)</f>
        <v>0</v>
      </c>
      <c r="K138" s="200" t="s">
        <v>127</v>
      </c>
      <c r="L138" s="205"/>
      <c r="M138" s="206" t="s">
        <v>1</v>
      </c>
      <c r="N138" s="207" t="s">
        <v>42</v>
      </c>
      <c r="O138" s="73"/>
      <c r="P138" s="194">
        <f>O138*H138</f>
        <v>0</v>
      </c>
      <c r="Q138" s="194">
        <v>0.054850000000000003</v>
      </c>
      <c r="R138" s="194">
        <f>Q138*H138</f>
        <v>0.68562500000000004</v>
      </c>
      <c r="S138" s="194">
        <v>0</v>
      </c>
      <c r="T138" s="195">
        <f>S138*H138</f>
        <v>0</v>
      </c>
      <c r="U138" s="34"/>
      <c r="V138" s="34"/>
      <c r="W138" s="34"/>
      <c r="X138" s="34"/>
      <c r="Y138" s="34"/>
      <c r="Z138" s="34"/>
      <c r="AA138" s="34"/>
      <c r="AB138" s="34"/>
      <c r="AC138" s="34"/>
      <c r="AD138" s="34"/>
      <c r="AE138" s="34"/>
      <c r="AR138" s="196" t="s">
        <v>152</v>
      </c>
      <c r="AT138" s="196" t="s">
        <v>148</v>
      </c>
      <c r="AU138" s="196" t="s">
        <v>87</v>
      </c>
      <c r="AY138" s="15" t="s">
        <v>120</v>
      </c>
      <c r="BE138" s="197">
        <f>IF(N138="základní",J138,0)</f>
        <v>0</v>
      </c>
      <c r="BF138" s="197">
        <f>IF(N138="snížená",J138,0)</f>
        <v>0</v>
      </c>
      <c r="BG138" s="197">
        <f>IF(N138="zákl. přenesená",J138,0)</f>
        <v>0</v>
      </c>
      <c r="BH138" s="197">
        <f>IF(N138="sníž. přenesená",J138,0)</f>
        <v>0</v>
      </c>
      <c r="BI138" s="197">
        <f>IF(N138="nulová",J138,0)</f>
        <v>0</v>
      </c>
      <c r="BJ138" s="15" t="s">
        <v>85</v>
      </c>
      <c r="BK138" s="197">
        <f>ROUND(I138*H138,2)</f>
        <v>0</v>
      </c>
      <c r="BL138" s="15" t="s">
        <v>128</v>
      </c>
      <c r="BM138" s="196" t="s">
        <v>196</v>
      </c>
    </row>
    <row r="139" s="2" customFormat="1" ht="55.5" customHeight="1">
      <c r="A139" s="34"/>
      <c r="B139" s="184"/>
      <c r="C139" s="185" t="s">
        <v>7</v>
      </c>
      <c r="D139" s="185" t="s">
        <v>123</v>
      </c>
      <c r="E139" s="186" t="s">
        <v>197</v>
      </c>
      <c r="F139" s="187" t="s">
        <v>198</v>
      </c>
      <c r="G139" s="188" t="s">
        <v>132</v>
      </c>
      <c r="H139" s="189">
        <v>450</v>
      </c>
      <c r="I139" s="190"/>
      <c r="J139" s="191">
        <f>ROUND(I139*H139,2)</f>
        <v>0</v>
      </c>
      <c r="K139" s="187" t="s">
        <v>127</v>
      </c>
      <c r="L139" s="35"/>
      <c r="M139" s="192" t="s">
        <v>1</v>
      </c>
      <c r="N139" s="193" t="s">
        <v>42</v>
      </c>
      <c r="O139" s="73"/>
      <c r="P139" s="194">
        <f>O139*H139</f>
        <v>0</v>
      </c>
      <c r="Q139" s="194">
        <v>0</v>
      </c>
      <c r="R139" s="194">
        <f>Q139*H139</f>
        <v>0</v>
      </c>
      <c r="S139" s="194">
        <v>0</v>
      </c>
      <c r="T139" s="195">
        <f>S139*H139</f>
        <v>0</v>
      </c>
      <c r="U139" s="34"/>
      <c r="V139" s="34"/>
      <c r="W139" s="34"/>
      <c r="X139" s="34"/>
      <c r="Y139" s="34"/>
      <c r="Z139" s="34"/>
      <c r="AA139" s="34"/>
      <c r="AB139" s="34"/>
      <c r="AC139" s="34"/>
      <c r="AD139" s="34"/>
      <c r="AE139" s="34"/>
      <c r="AR139" s="196" t="s">
        <v>128</v>
      </c>
      <c r="AT139" s="196" t="s">
        <v>123</v>
      </c>
      <c r="AU139" s="196" t="s">
        <v>87</v>
      </c>
      <c r="AY139" s="15" t="s">
        <v>120</v>
      </c>
      <c r="BE139" s="197">
        <f>IF(N139="základní",J139,0)</f>
        <v>0</v>
      </c>
      <c r="BF139" s="197">
        <f>IF(N139="snížená",J139,0)</f>
        <v>0</v>
      </c>
      <c r="BG139" s="197">
        <f>IF(N139="zákl. přenesená",J139,0)</f>
        <v>0</v>
      </c>
      <c r="BH139" s="197">
        <f>IF(N139="sníž. přenesená",J139,0)</f>
        <v>0</v>
      </c>
      <c r="BI139" s="197">
        <f>IF(N139="nulová",J139,0)</f>
        <v>0</v>
      </c>
      <c r="BJ139" s="15" t="s">
        <v>85</v>
      </c>
      <c r="BK139" s="197">
        <f>ROUND(I139*H139,2)</f>
        <v>0</v>
      </c>
      <c r="BL139" s="15" t="s">
        <v>128</v>
      </c>
      <c r="BM139" s="196" t="s">
        <v>199</v>
      </c>
    </row>
    <row r="140" s="2" customFormat="1" ht="21.75" customHeight="1">
      <c r="A140" s="34"/>
      <c r="B140" s="184"/>
      <c r="C140" s="198" t="s">
        <v>200</v>
      </c>
      <c r="D140" s="198" t="s">
        <v>148</v>
      </c>
      <c r="E140" s="199" t="s">
        <v>201</v>
      </c>
      <c r="F140" s="200" t="s">
        <v>202</v>
      </c>
      <c r="G140" s="201" t="s">
        <v>126</v>
      </c>
      <c r="H140" s="202">
        <v>1480</v>
      </c>
      <c r="I140" s="203"/>
      <c r="J140" s="204">
        <f>ROUND(I140*H140,2)</f>
        <v>0</v>
      </c>
      <c r="K140" s="200" t="s">
        <v>127</v>
      </c>
      <c r="L140" s="205"/>
      <c r="M140" s="206" t="s">
        <v>1</v>
      </c>
      <c r="N140" s="207" t="s">
        <v>42</v>
      </c>
      <c r="O140" s="73"/>
      <c r="P140" s="194">
        <f>O140*H140</f>
        <v>0</v>
      </c>
      <c r="Q140" s="194">
        <v>0.0011100000000000001</v>
      </c>
      <c r="R140" s="194">
        <f>Q140*H140</f>
        <v>1.6428</v>
      </c>
      <c r="S140" s="194">
        <v>0</v>
      </c>
      <c r="T140" s="195">
        <f>S140*H140</f>
        <v>0</v>
      </c>
      <c r="U140" s="34"/>
      <c r="V140" s="34"/>
      <c r="W140" s="34"/>
      <c r="X140" s="34"/>
      <c r="Y140" s="34"/>
      <c r="Z140" s="34"/>
      <c r="AA140" s="34"/>
      <c r="AB140" s="34"/>
      <c r="AC140" s="34"/>
      <c r="AD140" s="34"/>
      <c r="AE140" s="34"/>
      <c r="AR140" s="196" t="s">
        <v>152</v>
      </c>
      <c r="AT140" s="196" t="s">
        <v>148</v>
      </c>
      <c r="AU140" s="196" t="s">
        <v>87</v>
      </c>
      <c r="AY140" s="15" t="s">
        <v>120</v>
      </c>
      <c r="BE140" s="197">
        <f>IF(N140="základní",J140,0)</f>
        <v>0</v>
      </c>
      <c r="BF140" s="197">
        <f>IF(N140="snížená",J140,0)</f>
        <v>0</v>
      </c>
      <c r="BG140" s="197">
        <f>IF(N140="zákl. přenesená",J140,0)</f>
        <v>0</v>
      </c>
      <c r="BH140" s="197">
        <f>IF(N140="sníž. přenesená",J140,0)</f>
        <v>0</v>
      </c>
      <c r="BI140" s="197">
        <f>IF(N140="nulová",J140,0)</f>
        <v>0</v>
      </c>
      <c r="BJ140" s="15" t="s">
        <v>85</v>
      </c>
      <c r="BK140" s="197">
        <f>ROUND(I140*H140,2)</f>
        <v>0</v>
      </c>
      <c r="BL140" s="15" t="s">
        <v>128</v>
      </c>
      <c r="BM140" s="196" t="s">
        <v>203</v>
      </c>
    </row>
    <row r="141" s="2" customFormat="1" ht="21.75" customHeight="1">
      <c r="A141" s="34"/>
      <c r="B141" s="184"/>
      <c r="C141" s="198" t="s">
        <v>204</v>
      </c>
      <c r="D141" s="198" t="s">
        <v>148</v>
      </c>
      <c r="E141" s="199" t="s">
        <v>205</v>
      </c>
      <c r="F141" s="200" t="s">
        <v>206</v>
      </c>
      <c r="G141" s="201" t="s">
        <v>126</v>
      </c>
      <c r="H141" s="202">
        <v>740</v>
      </c>
      <c r="I141" s="203"/>
      <c r="J141" s="204">
        <f>ROUND(I141*H141,2)</f>
        <v>0</v>
      </c>
      <c r="K141" s="200" t="s">
        <v>127</v>
      </c>
      <c r="L141" s="205"/>
      <c r="M141" s="206" t="s">
        <v>1</v>
      </c>
      <c r="N141" s="207" t="s">
        <v>42</v>
      </c>
      <c r="O141" s="73"/>
      <c r="P141" s="194">
        <f>O141*H141</f>
        <v>0</v>
      </c>
      <c r="Q141" s="194">
        <v>0.00018000000000000001</v>
      </c>
      <c r="R141" s="194">
        <f>Q141*H141</f>
        <v>0.13320000000000001</v>
      </c>
      <c r="S141" s="194">
        <v>0</v>
      </c>
      <c r="T141" s="195">
        <f>S141*H141</f>
        <v>0</v>
      </c>
      <c r="U141" s="34"/>
      <c r="V141" s="34"/>
      <c r="W141" s="34"/>
      <c r="X141" s="34"/>
      <c r="Y141" s="34"/>
      <c r="Z141" s="34"/>
      <c r="AA141" s="34"/>
      <c r="AB141" s="34"/>
      <c r="AC141" s="34"/>
      <c r="AD141" s="34"/>
      <c r="AE141" s="34"/>
      <c r="AR141" s="196" t="s">
        <v>152</v>
      </c>
      <c r="AT141" s="196" t="s">
        <v>148</v>
      </c>
      <c r="AU141" s="196" t="s">
        <v>87</v>
      </c>
      <c r="AY141" s="15" t="s">
        <v>120</v>
      </c>
      <c r="BE141" s="197">
        <f>IF(N141="základní",J141,0)</f>
        <v>0</v>
      </c>
      <c r="BF141" s="197">
        <f>IF(N141="snížená",J141,0)</f>
        <v>0</v>
      </c>
      <c r="BG141" s="197">
        <f>IF(N141="zákl. přenesená",J141,0)</f>
        <v>0</v>
      </c>
      <c r="BH141" s="197">
        <f>IF(N141="sníž. přenesená",J141,0)</f>
        <v>0</v>
      </c>
      <c r="BI141" s="197">
        <f>IF(N141="nulová",J141,0)</f>
        <v>0</v>
      </c>
      <c r="BJ141" s="15" t="s">
        <v>85</v>
      </c>
      <c r="BK141" s="197">
        <f>ROUND(I141*H141,2)</f>
        <v>0</v>
      </c>
      <c r="BL141" s="15" t="s">
        <v>128</v>
      </c>
      <c r="BM141" s="196" t="s">
        <v>207</v>
      </c>
    </row>
    <row r="142" s="2" customFormat="1" ht="44.25" customHeight="1">
      <c r="A142" s="34"/>
      <c r="B142" s="184"/>
      <c r="C142" s="185" t="s">
        <v>208</v>
      </c>
      <c r="D142" s="185" t="s">
        <v>123</v>
      </c>
      <c r="E142" s="186" t="s">
        <v>209</v>
      </c>
      <c r="F142" s="187" t="s">
        <v>210</v>
      </c>
      <c r="G142" s="188" t="s">
        <v>132</v>
      </c>
      <c r="H142" s="189">
        <v>14.4</v>
      </c>
      <c r="I142" s="190"/>
      <c r="J142" s="191">
        <f>ROUND(I142*H142,2)</f>
        <v>0</v>
      </c>
      <c r="K142" s="187" t="s">
        <v>127</v>
      </c>
      <c r="L142" s="35"/>
      <c r="M142" s="192" t="s">
        <v>1</v>
      </c>
      <c r="N142" s="193" t="s">
        <v>42</v>
      </c>
      <c r="O142" s="73"/>
      <c r="P142" s="194">
        <f>O142*H142</f>
        <v>0</v>
      </c>
      <c r="Q142" s="194">
        <v>0</v>
      </c>
      <c r="R142" s="194">
        <f>Q142*H142</f>
        <v>0</v>
      </c>
      <c r="S142" s="194">
        <v>0</v>
      </c>
      <c r="T142" s="195">
        <f>S142*H142</f>
        <v>0</v>
      </c>
      <c r="U142" s="34"/>
      <c r="V142" s="34"/>
      <c r="W142" s="34"/>
      <c r="X142" s="34"/>
      <c r="Y142" s="34"/>
      <c r="Z142" s="34"/>
      <c r="AA142" s="34"/>
      <c r="AB142" s="34"/>
      <c r="AC142" s="34"/>
      <c r="AD142" s="34"/>
      <c r="AE142" s="34"/>
      <c r="AR142" s="196" t="s">
        <v>128</v>
      </c>
      <c r="AT142" s="196" t="s">
        <v>123</v>
      </c>
      <c r="AU142" s="196" t="s">
        <v>87</v>
      </c>
      <c r="AY142" s="15" t="s">
        <v>120</v>
      </c>
      <c r="BE142" s="197">
        <f>IF(N142="základní",J142,0)</f>
        <v>0</v>
      </c>
      <c r="BF142" s="197">
        <f>IF(N142="snížená",J142,0)</f>
        <v>0</v>
      </c>
      <c r="BG142" s="197">
        <f>IF(N142="zákl. přenesená",J142,0)</f>
        <v>0</v>
      </c>
      <c r="BH142" s="197">
        <f>IF(N142="sníž. přenesená",J142,0)</f>
        <v>0</v>
      </c>
      <c r="BI142" s="197">
        <f>IF(N142="nulová",J142,0)</f>
        <v>0</v>
      </c>
      <c r="BJ142" s="15" t="s">
        <v>85</v>
      </c>
      <c r="BK142" s="197">
        <f>ROUND(I142*H142,2)</f>
        <v>0</v>
      </c>
      <c r="BL142" s="15" t="s">
        <v>128</v>
      </c>
      <c r="BM142" s="196" t="s">
        <v>211</v>
      </c>
    </row>
    <row r="143" s="2" customFormat="1" ht="21.75" customHeight="1">
      <c r="A143" s="34"/>
      <c r="B143" s="184"/>
      <c r="C143" s="198" t="s">
        <v>212</v>
      </c>
      <c r="D143" s="198" t="s">
        <v>148</v>
      </c>
      <c r="E143" s="199" t="s">
        <v>213</v>
      </c>
      <c r="F143" s="200" t="s">
        <v>214</v>
      </c>
      <c r="G143" s="201" t="s">
        <v>126</v>
      </c>
      <c r="H143" s="202">
        <v>4</v>
      </c>
      <c r="I143" s="203"/>
      <c r="J143" s="204">
        <f>ROUND(I143*H143,2)</f>
        <v>0</v>
      </c>
      <c r="K143" s="200" t="s">
        <v>127</v>
      </c>
      <c r="L143" s="205"/>
      <c r="M143" s="206" t="s">
        <v>1</v>
      </c>
      <c r="N143" s="207" t="s">
        <v>42</v>
      </c>
      <c r="O143" s="73"/>
      <c r="P143" s="194">
        <f>O143*H143</f>
        <v>0</v>
      </c>
      <c r="Q143" s="194">
        <v>0.25684000000000001</v>
      </c>
      <c r="R143" s="194">
        <f>Q143*H143</f>
        <v>1.0273600000000001</v>
      </c>
      <c r="S143" s="194">
        <v>0</v>
      </c>
      <c r="T143" s="195">
        <f>S143*H143</f>
        <v>0</v>
      </c>
      <c r="U143" s="34"/>
      <c r="V143" s="34"/>
      <c r="W143" s="34"/>
      <c r="X143" s="34"/>
      <c r="Y143" s="34"/>
      <c r="Z143" s="34"/>
      <c r="AA143" s="34"/>
      <c r="AB143" s="34"/>
      <c r="AC143" s="34"/>
      <c r="AD143" s="34"/>
      <c r="AE143" s="34"/>
      <c r="AR143" s="196" t="s">
        <v>152</v>
      </c>
      <c r="AT143" s="196" t="s">
        <v>148</v>
      </c>
      <c r="AU143" s="196" t="s">
        <v>87</v>
      </c>
      <c r="AY143" s="15" t="s">
        <v>120</v>
      </c>
      <c r="BE143" s="197">
        <f>IF(N143="základní",J143,0)</f>
        <v>0</v>
      </c>
      <c r="BF143" s="197">
        <f>IF(N143="snížená",J143,0)</f>
        <v>0</v>
      </c>
      <c r="BG143" s="197">
        <f>IF(N143="zákl. přenesená",J143,0)</f>
        <v>0</v>
      </c>
      <c r="BH143" s="197">
        <f>IF(N143="sníž. přenesená",J143,0)</f>
        <v>0</v>
      </c>
      <c r="BI143" s="197">
        <f>IF(N143="nulová",J143,0)</f>
        <v>0</v>
      </c>
      <c r="BJ143" s="15" t="s">
        <v>85</v>
      </c>
      <c r="BK143" s="197">
        <f>ROUND(I143*H143,2)</f>
        <v>0</v>
      </c>
      <c r="BL143" s="15" t="s">
        <v>128</v>
      </c>
      <c r="BM143" s="196" t="s">
        <v>215</v>
      </c>
    </row>
    <row r="144" s="2" customFormat="1" ht="33" customHeight="1">
      <c r="A144" s="34"/>
      <c r="B144" s="184"/>
      <c r="C144" s="185" t="s">
        <v>216</v>
      </c>
      <c r="D144" s="185" t="s">
        <v>123</v>
      </c>
      <c r="E144" s="186" t="s">
        <v>217</v>
      </c>
      <c r="F144" s="187" t="s">
        <v>218</v>
      </c>
      <c r="G144" s="188" t="s">
        <v>126</v>
      </c>
      <c r="H144" s="189">
        <v>200</v>
      </c>
      <c r="I144" s="190"/>
      <c r="J144" s="191">
        <f>ROUND(I144*H144,2)</f>
        <v>0</v>
      </c>
      <c r="K144" s="187" t="s">
        <v>127</v>
      </c>
      <c r="L144" s="35"/>
      <c r="M144" s="192" t="s">
        <v>1</v>
      </c>
      <c r="N144" s="193" t="s">
        <v>42</v>
      </c>
      <c r="O144" s="73"/>
      <c r="P144" s="194">
        <f>O144*H144</f>
        <v>0</v>
      </c>
      <c r="Q144" s="194">
        <v>0</v>
      </c>
      <c r="R144" s="194">
        <f>Q144*H144</f>
        <v>0</v>
      </c>
      <c r="S144" s="194">
        <v>0</v>
      </c>
      <c r="T144" s="195">
        <f>S144*H144</f>
        <v>0</v>
      </c>
      <c r="U144" s="34"/>
      <c r="V144" s="34"/>
      <c r="W144" s="34"/>
      <c r="X144" s="34"/>
      <c r="Y144" s="34"/>
      <c r="Z144" s="34"/>
      <c r="AA144" s="34"/>
      <c r="AB144" s="34"/>
      <c r="AC144" s="34"/>
      <c r="AD144" s="34"/>
      <c r="AE144" s="34"/>
      <c r="AR144" s="196" t="s">
        <v>128</v>
      </c>
      <c r="AT144" s="196" t="s">
        <v>123</v>
      </c>
      <c r="AU144" s="196" t="s">
        <v>87</v>
      </c>
      <c r="AY144" s="15" t="s">
        <v>120</v>
      </c>
      <c r="BE144" s="197">
        <f>IF(N144="základní",J144,0)</f>
        <v>0</v>
      </c>
      <c r="BF144" s="197">
        <f>IF(N144="snížená",J144,0)</f>
        <v>0</v>
      </c>
      <c r="BG144" s="197">
        <f>IF(N144="zákl. přenesená",J144,0)</f>
        <v>0</v>
      </c>
      <c r="BH144" s="197">
        <f>IF(N144="sníž. přenesená",J144,0)</f>
        <v>0</v>
      </c>
      <c r="BI144" s="197">
        <f>IF(N144="nulová",J144,0)</f>
        <v>0</v>
      </c>
      <c r="BJ144" s="15" t="s">
        <v>85</v>
      </c>
      <c r="BK144" s="197">
        <f>ROUND(I144*H144,2)</f>
        <v>0</v>
      </c>
      <c r="BL144" s="15" t="s">
        <v>128</v>
      </c>
      <c r="BM144" s="196" t="s">
        <v>219</v>
      </c>
    </row>
    <row r="145" s="2" customFormat="1" ht="21.75" customHeight="1">
      <c r="A145" s="34"/>
      <c r="B145" s="184"/>
      <c r="C145" s="198" t="s">
        <v>220</v>
      </c>
      <c r="D145" s="198" t="s">
        <v>148</v>
      </c>
      <c r="E145" s="199" t="s">
        <v>221</v>
      </c>
      <c r="F145" s="200" t="s">
        <v>222</v>
      </c>
      <c r="G145" s="201" t="s">
        <v>126</v>
      </c>
      <c r="H145" s="202">
        <v>200</v>
      </c>
      <c r="I145" s="203"/>
      <c r="J145" s="204">
        <f>ROUND(I145*H145,2)</f>
        <v>0</v>
      </c>
      <c r="K145" s="200" t="s">
        <v>127</v>
      </c>
      <c r="L145" s="205"/>
      <c r="M145" s="206" t="s">
        <v>1</v>
      </c>
      <c r="N145" s="207" t="s">
        <v>42</v>
      </c>
      <c r="O145" s="73"/>
      <c r="P145" s="194">
        <f>O145*H145</f>
        <v>0</v>
      </c>
      <c r="Q145" s="194">
        <v>0.0010499999999999999</v>
      </c>
      <c r="R145" s="194">
        <f>Q145*H145</f>
        <v>0.20999999999999999</v>
      </c>
      <c r="S145" s="194">
        <v>0</v>
      </c>
      <c r="T145" s="195">
        <f>S145*H145</f>
        <v>0</v>
      </c>
      <c r="U145" s="34"/>
      <c r="V145" s="34"/>
      <c r="W145" s="34"/>
      <c r="X145" s="34"/>
      <c r="Y145" s="34"/>
      <c r="Z145" s="34"/>
      <c r="AA145" s="34"/>
      <c r="AB145" s="34"/>
      <c r="AC145" s="34"/>
      <c r="AD145" s="34"/>
      <c r="AE145" s="34"/>
      <c r="AR145" s="196" t="s">
        <v>152</v>
      </c>
      <c r="AT145" s="196" t="s">
        <v>148</v>
      </c>
      <c r="AU145" s="196" t="s">
        <v>87</v>
      </c>
      <c r="AY145" s="15" t="s">
        <v>120</v>
      </c>
      <c r="BE145" s="197">
        <f>IF(N145="základní",J145,0)</f>
        <v>0</v>
      </c>
      <c r="BF145" s="197">
        <f>IF(N145="snížená",J145,0)</f>
        <v>0</v>
      </c>
      <c r="BG145" s="197">
        <f>IF(N145="zákl. přenesená",J145,0)</f>
        <v>0</v>
      </c>
      <c r="BH145" s="197">
        <f>IF(N145="sníž. přenesená",J145,0)</f>
        <v>0</v>
      </c>
      <c r="BI145" s="197">
        <f>IF(N145="nulová",J145,0)</f>
        <v>0</v>
      </c>
      <c r="BJ145" s="15" t="s">
        <v>85</v>
      </c>
      <c r="BK145" s="197">
        <f>ROUND(I145*H145,2)</f>
        <v>0</v>
      </c>
      <c r="BL145" s="15" t="s">
        <v>128</v>
      </c>
      <c r="BM145" s="196" t="s">
        <v>223</v>
      </c>
    </row>
    <row r="146" s="2" customFormat="1" ht="44.25" customHeight="1">
      <c r="A146" s="34"/>
      <c r="B146" s="184"/>
      <c r="C146" s="185" t="s">
        <v>224</v>
      </c>
      <c r="D146" s="185" t="s">
        <v>123</v>
      </c>
      <c r="E146" s="186" t="s">
        <v>225</v>
      </c>
      <c r="F146" s="187" t="s">
        <v>226</v>
      </c>
      <c r="G146" s="188" t="s">
        <v>132</v>
      </c>
      <c r="H146" s="189">
        <v>550</v>
      </c>
      <c r="I146" s="190"/>
      <c r="J146" s="191">
        <f>ROUND(I146*H146,2)</f>
        <v>0</v>
      </c>
      <c r="K146" s="187" t="s">
        <v>127</v>
      </c>
      <c r="L146" s="35"/>
      <c r="M146" s="192" t="s">
        <v>1</v>
      </c>
      <c r="N146" s="193" t="s">
        <v>42</v>
      </c>
      <c r="O146" s="73"/>
      <c r="P146" s="194">
        <f>O146*H146</f>
        <v>0</v>
      </c>
      <c r="Q146" s="194">
        <v>0</v>
      </c>
      <c r="R146" s="194">
        <f>Q146*H146</f>
        <v>0</v>
      </c>
      <c r="S146" s="194">
        <v>0</v>
      </c>
      <c r="T146" s="195">
        <f>S146*H146</f>
        <v>0</v>
      </c>
      <c r="U146" s="34"/>
      <c r="V146" s="34"/>
      <c r="W146" s="34"/>
      <c r="X146" s="34"/>
      <c r="Y146" s="34"/>
      <c r="Z146" s="34"/>
      <c r="AA146" s="34"/>
      <c r="AB146" s="34"/>
      <c r="AC146" s="34"/>
      <c r="AD146" s="34"/>
      <c r="AE146" s="34"/>
      <c r="AR146" s="196" t="s">
        <v>128</v>
      </c>
      <c r="AT146" s="196" t="s">
        <v>123</v>
      </c>
      <c r="AU146" s="196" t="s">
        <v>87</v>
      </c>
      <c r="AY146" s="15" t="s">
        <v>120</v>
      </c>
      <c r="BE146" s="197">
        <f>IF(N146="základní",J146,0)</f>
        <v>0</v>
      </c>
      <c r="BF146" s="197">
        <f>IF(N146="snížená",J146,0)</f>
        <v>0</v>
      </c>
      <c r="BG146" s="197">
        <f>IF(N146="zákl. přenesená",J146,0)</f>
        <v>0</v>
      </c>
      <c r="BH146" s="197">
        <f>IF(N146="sníž. přenesená",J146,0)</f>
        <v>0</v>
      </c>
      <c r="BI146" s="197">
        <f>IF(N146="nulová",J146,0)</f>
        <v>0</v>
      </c>
      <c r="BJ146" s="15" t="s">
        <v>85</v>
      </c>
      <c r="BK146" s="197">
        <f>ROUND(I146*H146,2)</f>
        <v>0</v>
      </c>
      <c r="BL146" s="15" t="s">
        <v>128</v>
      </c>
      <c r="BM146" s="196" t="s">
        <v>227</v>
      </c>
    </row>
    <row r="147" s="2" customFormat="1" ht="44.25" customHeight="1">
      <c r="A147" s="34"/>
      <c r="B147" s="184"/>
      <c r="C147" s="185" t="s">
        <v>228</v>
      </c>
      <c r="D147" s="185" t="s">
        <v>123</v>
      </c>
      <c r="E147" s="186" t="s">
        <v>229</v>
      </c>
      <c r="F147" s="187" t="s">
        <v>230</v>
      </c>
      <c r="G147" s="188" t="s">
        <v>132</v>
      </c>
      <c r="H147" s="189">
        <v>7095</v>
      </c>
      <c r="I147" s="190"/>
      <c r="J147" s="191">
        <f>ROUND(I147*H147,2)</f>
        <v>0</v>
      </c>
      <c r="K147" s="187" t="s">
        <v>127</v>
      </c>
      <c r="L147" s="35"/>
      <c r="M147" s="192" t="s">
        <v>1</v>
      </c>
      <c r="N147" s="193" t="s">
        <v>42</v>
      </c>
      <c r="O147" s="73"/>
      <c r="P147" s="194">
        <f>O147*H147</f>
        <v>0</v>
      </c>
      <c r="Q147" s="194">
        <v>0</v>
      </c>
      <c r="R147" s="194">
        <f>Q147*H147</f>
        <v>0</v>
      </c>
      <c r="S147" s="194">
        <v>0</v>
      </c>
      <c r="T147" s="195">
        <f>S147*H147</f>
        <v>0</v>
      </c>
      <c r="U147" s="34"/>
      <c r="V147" s="34"/>
      <c r="W147" s="34"/>
      <c r="X147" s="34"/>
      <c r="Y147" s="34"/>
      <c r="Z147" s="34"/>
      <c r="AA147" s="34"/>
      <c r="AB147" s="34"/>
      <c r="AC147" s="34"/>
      <c r="AD147" s="34"/>
      <c r="AE147" s="34"/>
      <c r="AR147" s="196" t="s">
        <v>128</v>
      </c>
      <c r="AT147" s="196" t="s">
        <v>123</v>
      </c>
      <c r="AU147" s="196" t="s">
        <v>87</v>
      </c>
      <c r="AY147" s="15" t="s">
        <v>120</v>
      </c>
      <c r="BE147" s="197">
        <f>IF(N147="základní",J147,0)</f>
        <v>0</v>
      </c>
      <c r="BF147" s="197">
        <f>IF(N147="snížená",J147,0)</f>
        <v>0</v>
      </c>
      <c r="BG147" s="197">
        <f>IF(N147="zákl. přenesená",J147,0)</f>
        <v>0</v>
      </c>
      <c r="BH147" s="197">
        <f>IF(N147="sníž. přenesená",J147,0)</f>
        <v>0</v>
      </c>
      <c r="BI147" s="197">
        <f>IF(N147="nulová",J147,0)</f>
        <v>0</v>
      </c>
      <c r="BJ147" s="15" t="s">
        <v>85</v>
      </c>
      <c r="BK147" s="197">
        <f>ROUND(I147*H147,2)</f>
        <v>0</v>
      </c>
      <c r="BL147" s="15" t="s">
        <v>128</v>
      </c>
      <c r="BM147" s="196" t="s">
        <v>231</v>
      </c>
    </row>
    <row r="148" s="2" customFormat="1" ht="21.75" customHeight="1">
      <c r="A148" s="34"/>
      <c r="B148" s="184"/>
      <c r="C148" s="185" t="s">
        <v>232</v>
      </c>
      <c r="D148" s="185" t="s">
        <v>123</v>
      </c>
      <c r="E148" s="186" t="s">
        <v>233</v>
      </c>
      <c r="F148" s="187" t="s">
        <v>234</v>
      </c>
      <c r="G148" s="188" t="s">
        <v>132</v>
      </c>
      <c r="H148" s="189">
        <v>550</v>
      </c>
      <c r="I148" s="190"/>
      <c r="J148" s="191">
        <f>ROUND(I148*H148,2)</f>
        <v>0</v>
      </c>
      <c r="K148" s="187" t="s">
        <v>127</v>
      </c>
      <c r="L148" s="35"/>
      <c r="M148" s="192" t="s">
        <v>1</v>
      </c>
      <c r="N148" s="193" t="s">
        <v>42</v>
      </c>
      <c r="O148" s="73"/>
      <c r="P148" s="194">
        <f>O148*H148</f>
        <v>0</v>
      </c>
      <c r="Q148" s="194">
        <v>0</v>
      </c>
      <c r="R148" s="194">
        <f>Q148*H148</f>
        <v>0</v>
      </c>
      <c r="S148" s="194">
        <v>0</v>
      </c>
      <c r="T148" s="195">
        <f>S148*H148</f>
        <v>0</v>
      </c>
      <c r="U148" s="34"/>
      <c r="V148" s="34"/>
      <c r="W148" s="34"/>
      <c r="X148" s="34"/>
      <c r="Y148" s="34"/>
      <c r="Z148" s="34"/>
      <c r="AA148" s="34"/>
      <c r="AB148" s="34"/>
      <c r="AC148" s="34"/>
      <c r="AD148" s="34"/>
      <c r="AE148" s="34"/>
      <c r="AR148" s="196" t="s">
        <v>128</v>
      </c>
      <c r="AT148" s="196" t="s">
        <v>123</v>
      </c>
      <c r="AU148" s="196" t="s">
        <v>87</v>
      </c>
      <c r="AY148" s="15" t="s">
        <v>120</v>
      </c>
      <c r="BE148" s="197">
        <f>IF(N148="základní",J148,0)</f>
        <v>0</v>
      </c>
      <c r="BF148" s="197">
        <f>IF(N148="snížená",J148,0)</f>
        <v>0</v>
      </c>
      <c r="BG148" s="197">
        <f>IF(N148="zákl. přenesená",J148,0)</f>
        <v>0</v>
      </c>
      <c r="BH148" s="197">
        <f>IF(N148="sníž. přenesená",J148,0)</f>
        <v>0</v>
      </c>
      <c r="BI148" s="197">
        <f>IF(N148="nulová",J148,0)</f>
        <v>0</v>
      </c>
      <c r="BJ148" s="15" t="s">
        <v>85</v>
      </c>
      <c r="BK148" s="197">
        <f>ROUND(I148*H148,2)</f>
        <v>0</v>
      </c>
      <c r="BL148" s="15" t="s">
        <v>128</v>
      </c>
      <c r="BM148" s="196" t="s">
        <v>235</v>
      </c>
    </row>
    <row r="149" s="2" customFormat="1" ht="21.75" customHeight="1">
      <c r="A149" s="34"/>
      <c r="B149" s="184"/>
      <c r="C149" s="185" t="s">
        <v>236</v>
      </c>
      <c r="D149" s="185" t="s">
        <v>123</v>
      </c>
      <c r="E149" s="186" t="s">
        <v>237</v>
      </c>
      <c r="F149" s="187" t="s">
        <v>238</v>
      </c>
      <c r="G149" s="188" t="s">
        <v>132</v>
      </c>
      <c r="H149" s="189">
        <v>6645</v>
      </c>
      <c r="I149" s="190"/>
      <c r="J149" s="191">
        <f>ROUND(I149*H149,2)</f>
        <v>0</v>
      </c>
      <c r="K149" s="187" t="s">
        <v>127</v>
      </c>
      <c r="L149" s="35"/>
      <c r="M149" s="192" t="s">
        <v>1</v>
      </c>
      <c r="N149" s="193" t="s">
        <v>42</v>
      </c>
      <c r="O149" s="73"/>
      <c r="P149" s="194">
        <f>O149*H149</f>
        <v>0</v>
      </c>
      <c r="Q149" s="194">
        <v>0</v>
      </c>
      <c r="R149" s="194">
        <f>Q149*H149</f>
        <v>0</v>
      </c>
      <c r="S149" s="194">
        <v>0</v>
      </c>
      <c r="T149" s="195">
        <f>S149*H149</f>
        <v>0</v>
      </c>
      <c r="U149" s="34"/>
      <c r="V149" s="34"/>
      <c r="W149" s="34"/>
      <c r="X149" s="34"/>
      <c r="Y149" s="34"/>
      <c r="Z149" s="34"/>
      <c r="AA149" s="34"/>
      <c r="AB149" s="34"/>
      <c r="AC149" s="34"/>
      <c r="AD149" s="34"/>
      <c r="AE149" s="34"/>
      <c r="AR149" s="196" t="s">
        <v>128</v>
      </c>
      <c r="AT149" s="196" t="s">
        <v>123</v>
      </c>
      <c r="AU149" s="196" t="s">
        <v>87</v>
      </c>
      <c r="AY149" s="15" t="s">
        <v>120</v>
      </c>
      <c r="BE149" s="197">
        <f>IF(N149="základní",J149,0)</f>
        <v>0</v>
      </c>
      <c r="BF149" s="197">
        <f>IF(N149="snížená",J149,0)</f>
        <v>0</v>
      </c>
      <c r="BG149" s="197">
        <f>IF(N149="zákl. přenesená",J149,0)</f>
        <v>0</v>
      </c>
      <c r="BH149" s="197">
        <f>IF(N149="sníž. přenesená",J149,0)</f>
        <v>0</v>
      </c>
      <c r="BI149" s="197">
        <f>IF(N149="nulová",J149,0)</f>
        <v>0</v>
      </c>
      <c r="BJ149" s="15" t="s">
        <v>85</v>
      </c>
      <c r="BK149" s="197">
        <f>ROUND(I149*H149,2)</f>
        <v>0</v>
      </c>
      <c r="BL149" s="15" t="s">
        <v>128</v>
      </c>
      <c r="BM149" s="196" t="s">
        <v>239</v>
      </c>
    </row>
    <row r="150" s="2" customFormat="1" ht="55.5" customHeight="1">
      <c r="A150" s="34"/>
      <c r="B150" s="184"/>
      <c r="C150" s="185" t="s">
        <v>240</v>
      </c>
      <c r="D150" s="185" t="s">
        <v>123</v>
      </c>
      <c r="E150" s="186" t="s">
        <v>241</v>
      </c>
      <c r="F150" s="187" t="s">
        <v>242</v>
      </c>
      <c r="G150" s="188" t="s">
        <v>243</v>
      </c>
      <c r="H150" s="189">
        <v>50</v>
      </c>
      <c r="I150" s="190"/>
      <c r="J150" s="191">
        <f>ROUND(I150*H150,2)</f>
        <v>0</v>
      </c>
      <c r="K150" s="187" t="s">
        <v>127</v>
      </c>
      <c r="L150" s="35"/>
      <c r="M150" s="192" t="s">
        <v>1</v>
      </c>
      <c r="N150" s="193" t="s">
        <v>42</v>
      </c>
      <c r="O150" s="73"/>
      <c r="P150" s="194">
        <f>O150*H150</f>
        <v>0</v>
      </c>
      <c r="Q150" s="194">
        <v>0</v>
      </c>
      <c r="R150" s="194">
        <f>Q150*H150</f>
        <v>0</v>
      </c>
      <c r="S150" s="194">
        <v>0</v>
      </c>
      <c r="T150" s="195">
        <f>S150*H150</f>
        <v>0</v>
      </c>
      <c r="U150" s="34"/>
      <c r="V150" s="34"/>
      <c r="W150" s="34"/>
      <c r="X150" s="34"/>
      <c r="Y150" s="34"/>
      <c r="Z150" s="34"/>
      <c r="AA150" s="34"/>
      <c r="AB150" s="34"/>
      <c r="AC150" s="34"/>
      <c r="AD150" s="34"/>
      <c r="AE150" s="34"/>
      <c r="AR150" s="196" t="s">
        <v>128</v>
      </c>
      <c r="AT150" s="196" t="s">
        <v>123</v>
      </c>
      <c r="AU150" s="196" t="s">
        <v>87</v>
      </c>
      <c r="AY150" s="15" t="s">
        <v>120</v>
      </c>
      <c r="BE150" s="197">
        <f>IF(N150="základní",J150,0)</f>
        <v>0</v>
      </c>
      <c r="BF150" s="197">
        <f>IF(N150="snížená",J150,0)</f>
        <v>0</v>
      </c>
      <c r="BG150" s="197">
        <f>IF(N150="zákl. přenesená",J150,0)</f>
        <v>0</v>
      </c>
      <c r="BH150" s="197">
        <f>IF(N150="sníž. přenesená",J150,0)</f>
        <v>0</v>
      </c>
      <c r="BI150" s="197">
        <f>IF(N150="nulová",J150,0)</f>
        <v>0</v>
      </c>
      <c r="BJ150" s="15" t="s">
        <v>85</v>
      </c>
      <c r="BK150" s="197">
        <f>ROUND(I150*H150,2)</f>
        <v>0</v>
      </c>
      <c r="BL150" s="15" t="s">
        <v>128</v>
      </c>
      <c r="BM150" s="196" t="s">
        <v>244</v>
      </c>
    </row>
    <row r="151" s="2" customFormat="1" ht="44.25" customHeight="1">
      <c r="A151" s="34"/>
      <c r="B151" s="184"/>
      <c r="C151" s="185" t="s">
        <v>245</v>
      </c>
      <c r="D151" s="185" t="s">
        <v>123</v>
      </c>
      <c r="E151" s="186" t="s">
        <v>246</v>
      </c>
      <c r="F151" s="187" t="s">
        <v>247</v>
      </c>
      <c r="G151" s="188" t="s">
        <v>243</v>
      </c>
      <c r="H151" s="189">
        <v>26</v>
      </c>
      <c r="I151" s="190"/>
      <c r="J151" s="191">
        <f>ROUND(I151*H151,2)</f>
        <v>0</v>
      </c>
      <c r="K151" s="187" t="s">
        <v>127</v>
      </c>
      <c r="L151" s="35"/>
      <c r="M151" s="192" t="s">
        <v>1</v>
      </c>
      <c r="N151" s="193" t="s">
        <v>42</v>
      </c>
      <c r="O151" s="73"/>
      <c r="P151" s="194">
        <f>O151*H151</f>
        <v>0</v>
      </c>
      <c r="Q151" s="194">
        <v>0</v>
      </c>
      <c r="R151" s="194">
        <f>Q151*H151</f>
        <v>0</v>
      </c>
      <c r="S151" s="194">
        <v>0</v>
      </c>
      <c r="T151" s="195">
        <f>S151*H151</f>
        <v>0</v>
      </c>
      <c r="U151" s="34"/>
      <c r="V151" s="34"/>
      <c r="W151" s="34"/>
      <c r="X151" s="34"/>
      <c r="Y151" s="34"/>
      <c r="Z151" s="34"/>
      <c r="AA151" s="34"/>
      <c r="AB151" s="34"/>
      <c r="AC151" s="34"/>
      <c r="AD151" s="34"/>
      <c r="AE151" s="34"/>
      <c r="AR151" s="196" t="s">
        <v>128</v>
      </c>
      <c r="AT151" s="196" t="s">
        <v>123</v>
      </c>
      <c r="AU151" s="196" t="s">
        <v>87</v>
      </c>
      <c r="AY151" s="15" t="s">
        <v>120</v>
      </c>
      <c r="BE151" s="197">
        <f>IF(N151="základní",J151,0)</f>
        <v>0</v>
      </c>
      <c r="BF151" s="197">
        <f>IF(N151="snížená",J151,0)</f>
        <v>0</v>
      </c>
      <c r="BG151" s="197">
        <f>IF(N151="zákl. přenesená",J151,0)</f>
        <v>0</v>
      </c>
      <c r="BH151" s="197">
        <f>IF(N151="sníž. přenesená",J151,0)</f>
        <v>0</v>
      </c>
      <c r="BI151" s="197">
        <f>IF(N151="nulová",J151,0)</f>
        <v>0</v>
      </c>
      <c r="BJ151" s="15" t="s">
        <v>85</v>
      </c>
      <c r="BK151" s="197">
        <f>ROUND(I151*H151,2)</f>
        <v>0</v>
      </c>
      <c r="BL151" s="15" t="s">
        <v>128</v>
      </c>
      <c r="BM151" s="196" t="s">
        <v>248</v>
      </c>
    </row>
    <row r="152" s="2" customFormat="1" ht="44.25" customHeight="1">
      <c r="A152" s="34"/>
      <c r="B152" s="184"/>
      <c r="C152" s="185" t="s">
        <v>249</v>
      </c>
      <c r="D152" s="185" t="s">
        <v>123</v>
      </c>
      <c r="E152" s="186" t="s">
        <v>250</v>
      </c>
      <c r="F152" s="187" t="s">
        <v>251</v>
      </c>
      <c r="G152" s="188" t="s">
        <v>243</v>
      </c>
      <c r="H152" s="189">
        <v>14</v>
      </c>
      <c r="I152" s="190"/>
      <c r="J152" s="191">
        <f>ROUND(I152*H152,2)</f>
        <v>0</v>
      </c>
      <c r="K152" s="187" t="s">
        <v>127</v>
      </c>
      <c r="L152" s="35"/>
      <c r="M152" s="192" t="s">
        <v>1</v>
      </c>
      <c r="N152" s="193" t="s">
        <v>42</v>
      </c>
      <c r="O152" s="73"/>
      <c r="P152" s="194">
        <f>O152*H152</f>
        <v>0</v>
      </c>
      <c r="Q152" s="194">
        <v>0</v>
      </c>
      <c r="R152" s="194">
        <f>Q152*H152</f>
        <v>0</v>
      </c>
      <c r="S152" s="194">
        <v>0</v>
      </c>
      <c r="T152" s="195">
        <f>S152*H152</f>
        <v>0</v>
      </c>
      <c r="U152" s="34"/>
      <c r="V152" s="34"/>
      <c r="W152" s="34"/>
      <c r="X152" s="34"/>
      <c r="Y152" s="34"/>
      <c r="Z152" s="34"/>
      <c r="AA152" s="34"/>
      <c r="AB152" s="34"/>
      <c r="AC152" s="34"/>
      <c r="AD152" s="34"/>
      <c r="AE152" s="34"/>
      <c r="AR152" s="196" t="s">
        <v>128</v>
      </c>
      <c r="AT152" s="196" t="s">
        <v>123</v>
      </c>
      <c r="AU152" s="196" t="s">
        <v>87</v>
      </c>
      <c r="AY152" s="15" t="s">
        <v>120</v>
      </c>
      <c r="BE152" s="197">
        <f>IF(N152="základní",J152,0)</f>
        <v>0</v>
      </c>
      <c r="BF152" s="197">
        <f>IF(N152="snížená",J152,0)</f>
        <v>0</v>
      </c>
      <c r="BG152" s="197">
        <f>IF(N152="zákl. přenesená",J152,0)</f>
        <v>0</v>
      </c>
      <c r="BH152" s="197">
        <f>IF(N152="sníž. přenesená",J152,0)</f>
        <v>0</v>
      </c>
      <c r="BI152" s="197">
        <f>IF(N152="nulová",J152,0)</f>
        <v>0</v>
      </c>
      <c r="BJ152" s="15" t="s">
        <v>85</v>
      </c>
      <c r="BK152" s="197">
        <f>ROUND(I152*H152,2)</f>
        <v>0</v>
      </c>
      <c r="BL152" s="15" t="s">
        <v>128</v>
      </c>
      <c r="BM152" s="196" t="s">
        <v>252</v>
      </c>
    </row>
    <row r="153" s="2" customFormat="1" ht="21.75" customHeight="1">
      <c r="A153" s="34"/>
      <c r="B153" s="184"/>
      <c r="C153" s="185" t="s">
        <v>253</v>
      </c>
      <c r="D153" s="185" t="s">
        <v>123</v>
      </c>
      <c r="E153" s="186" t="s">
        <v>254</v>
      </c>
      <c r="F153" s="187" t="s">
        <v>255</v>
      </c>
      <c r="G153" s="188" t="s">
        <v>243</v>
      </c>
      <c r="H153" s="189">
        <v>40</v>
      </c>
      <c r="I153" s="190"/>
      <c r="J153" s="191">
        <f>ROUND(I153*H153,2)</f>
        <v>0</v>
      </c>
      <c r="K153" s="187" t="s">
        <v>127</v>
      </c>
      <c r="L153" s="35"/>
      <c r="M153" s="192" t="s">
        <v>1</v>
      </c>
      <c r="N153" s="193" t="s">
        <v>42</v>
      </c>
      <c r="O153" s="73"/>
      <c r="P153" s="194">
        <f>O153*H153</f>
        <v>0</v>
      </c>
      <c r="Q153" s="194">
        <v>0</v>
      </c>
      <c r="R153" s="194">
        <f>Q153*H153</f>
        <v>0</v>
      </c>
      <c r="S153" s="194">
        <v>0</v>
      </c>
      <c r="T153" s="195">
        <f>S153*H153</f>
        <v>0</v>
      </c>
      <c r="U153" s="34"/>
      <c r="V153" s="34"/>
      <c r="W153" s="34"/>
      <c r="X153" s="34"/>
      <c r="Y153" s="34"/>
      <c r="Z153" s="34"/>
      <c r="AA153" s="34"/>
      <c r="AB153" s="34"/>
      <c r="AC153" s="34"/>
      <c r="AD153" s="34"/>
      <c r="AE153" s="34"/>
      <c r="AR153" s="196" t="s">
        <v>128</v>
      </c>
      <c r="AT153" s="196" t="s">
        <v>123</v>
      </c>
      <c r="AU153" s="196" t="s">
        <v>87</v>
      </c>
      <c r="AY153" s="15" t="s">
        <v>120</v>
      </c>
      <c r="BE153" s="197">
        <f>IF(N153="základní",J153,0)</f>
        <v>0</v>
      </c>
      <c r="BF153" s="197">
        <f>IF(N153="snížená",J153,0)</f>
        <v>0</v>
      </c>
      <c r="BG153" s="197">
        <f>IF(N153="zákl. přenesená",J153,0)</f>
        <v>0</v>
      </c>
      <c r="BH153" s="197">
        <f>IF(N153="sníž. přenesená",J153,0)</f>
        <v>0</v>
      </c>
      <c r="BI153" s="197">
        <f>IF(N153="nulová",J153,0)</f>
        <v>0</v>
      </c>
      <c r="BJ153" s="15" t="s">
        <v>85</v>
      </c>
      <c r="BK153" s="197">
        <f>ROUND(I153*H153,2)</f>
        <v>0</v>
      </c>
      <c r="BL153" s="15" t="s">
        <v>128</v>
      </c>
      <c r="BM153" s="196" t="s">
        <v>256</v>
      </c>
    </row>
    <row r="154" s="2" customFormat="1" ht="44.25" customHeight="1">
      <c r="A154" s="34"/>
      <c r="B154" s="184"/>
      <c r="C154" s="185" t="s">
        <v>257</v>
      </c>
      <c r="D154" s="185" t="s">
        <v>123</v>
      </c>
      <c r="E154" s="186" t="s">
        <v>258</v>
      </c>
      <c r="F154" s="187" t="s">
        <v>259</v>
      </c>
      <c r="G154" s="188" t="s">
        <v>243</v>
      </c>
      <c r="H154" s="189">
        <v>28</v>
      </c>
      <c r="I154" s="190"/>
      <c r="J154" s="191">
        <f>ROUND(I154*H154,2)</f>
        <v>0</v>
      </c>
      <c r="K154" s="187" t="s">
        <v>127</v>
      </c>
      <c r="L154" s="35"/>
      <c r="M154" s="192" t="s">
        <v>1</v>
      </c>
      <c r="N154" s="193" t="s">
        <v>42</v>
      </c>
      <c r="O154" s="73"/>
      <c r="P154" s="194">
        <f>O154*H154</f>
        <v>0</v>
      </c>
      <c r="Q154" s="194">
        <v>0</v>
      </c>
      <c r="R154" s="194">
        <f>Q154*H154</f>
        <v>0</v>
      </c>
      <c r="S154" s="194">
        <v>0</v>
      </c>
      <c r="T154" s="195">
        <f>S154*H154</f>
        <v>0</v>
      </c>
      <c r="U154" s="34"/>
      <c r="V154" s="34"/>
      <c r="W154" s="34"/>
      <c r="X154" s="34"/>
      <c r="Y154" s="34"/>
      <c r="Z154" s="34"/>
      <c r="AA154" s="34"/>
      <c r="AB154" s="34"/>
      <c r="AC154" s="34"/>
      <c r="AD154" s="34"/>
      <c r="AE154" s="34"/>
      <c r="AR154" s="196" t="s">
        <v>128</v>
      </c>
      <c r="AT154" s="196" t="s">
        <v>123</v>
      </c>
      <c r="AU154" s="196" t="s">
        <v>87</v>
      </c>
      <c r="AY154" s="15" t="s">
        <v>120</v>
      </c>
      <c r="BE154" s="197">
        <f>IF(N154="základní",J154,0)</f>
        <v>0</v>
      </c>
      <c r="BF154" s="197">
        <f>IF(N154="snížená",J154,0)</f>
        <v>0</v>
      </c>
      <c r="BG154" s="197">
        <f>IF(N154="zákl. přenesená",J154,0)</f>
        <v>0</v>
      </c>
      <c r="BH154" s="197">
        <f>IF(N154="sníž. přenesená",J154,0)</f>
        <v>0</v>
      </c>
      <c r="BI154" s="197">
        <f>IF(N154="nulová",J154,0)</f>
        <v>0</v>
      </c>
      <c r="BJ154" s="15" t="s">
        <v>85</v>
      </c>
      <c r="BK154" s="197">
        <f>ROUND(I154*H154,2)</f>
        <v>0</v>
      </c>
      <c r="BL154" s="15" t="s">
        <v>128</v>
      </c>
      <c r="BM154" s="196" t="s">
        <v>260</v>
      </c>
    </row>
    <row r="155" s="2" customFormat="1" ht="44.25" customHeight="1">
      <c r="A155" s="34"/>
      <c r="B155" s="184"/>
      <c r="C155" s="185" t="s">
        <v>261</v>
      </c>
      <c r="D155" s="185" t="s">
        <v>123</v>
      </c>
      <c r="E155" s="186" t="s">
        <v>262</v>
      </c>
      <c r="F155" s="187" t="s">
        <v>263</v>
      </c>
      <c r="G155" s="188" t="s">
        <v>243</v>
      </c>
      <c r="H155" s="189">
        <v>28</v>
      </c>
      <c r="I155" s="190"/>
      <c r="J155" s="191">
        <f>ROUND(I155*H155,2)</f>
        <v>0</v>
      </c>
      <c r="K155" s="187" t="s">
        <v>127</v>
      </c>
      <c r="L155" s="35"/>
      <c r="M155" s="192" t="s">
        <v>1</v>
      </c>
      <c r="N155" s="193" t="s">
        <v>42</v>
      </c>
      <c r="O155" s="73"/>
      <c r="P155" s="194">
        <f>O155*H155</f>
        <v>0</v>
      </c>
      <c r="Q155" s="194">
        <v>0</v>
      </c>
      <c r="R155" s="194">
        <f>Q155*H155</f>
        <v>0</v>
      </c>
      <c r="S155" s="194">
        <v>0</v>
      </c>
      <c r="T155" s="195">
        <f>S155*H155</f>
        <v>0</v>
      </c>
      <c r="U155" s="34"/>
      <c r="V155" s="34"/>
      <c r="W155" s="34"/>
      <c r="X155" s="34"/>
      <c r="Y155" s="34"/>
      <c r="Z155" s="34"/>
      <c r="AA155" s="34"/>
      <c r="AB155" s="34"/>
      <c r="AC155" s="34"/>
      <c r="AD155" s="34"/>
      <c r="AE155" s="34"/>
      <c r="AR155" s="196" t="s">
        <v>128</v>
      </c>
      <c r="AT155" s="196" t="s">
        <v>123</v>
      </c>
      <c r="AU155" s="196" t="s">
        <v>87</v>
      </c>
      <c r="AY155" s="15" t="s">
        <v>120</v>
      </c>
      <c r="BE155" s="197">
        <f>IF(N155="základní",J155,0)</f>
        <v>0</v>
      </c>
      <c r="BF155" s="197">
        <f>IF(N155="snížená",J155,0)</f>
        <v>0</v>
      </c>
      <c r="BG155" s="197">
        <f>IF(N155="zákl. přenesená",J155,0)</f>
        <v>0</v>
      </c>
      <c r="BH155" s="197">
        <f>IF(N155="sníž. přenesená",J155,0)</f>
        <v>0</v>
      </c>
      <c r="BI155" s="197">
        <f>IF(N155="nulová",J155,0)</f>
        <v>0</v>
      </c>
      <c r="BJ155" s="15" t="s">
        <v>85</v>
      </c>
      <c r="BK155" s="197">
        <f>ROUND(I155*H155,2)</f>
        <v>0</v>
      </c>
      <c r="BL155" s="15" t="s">
        <v>128</v>
      </c>
      <c r="BM155" s="196" t="s">
        <v>264</v>
      </c>
    </row>
    <row r="156" s="2" customFormat="1" ht="44.25" customHeight="1">
      <c r="A156" s="34"/>
      <c r="B156" s="184"/>
      <c r="C156" s="185" t="s">
        <v>265</v>
      </c>
      <c r="D156" s="185" t="s">
        <v>123</v>
      </c>
      <c r="E156" s="186" t="s">
        <v>266</v>
      </c>
      <c r="F156" s="187" t="s">
        <v>267</v>
      </c>
      <c r="G156" s="188" t="s">
        <v>132</v>
      </c>
      <c r="H156" s="189">
        <v>550</v>
      </c>
      <c r="I156" s="190"/>
      <c r="J156" s="191">
        <f>ROUND(I156*H156,2)</f>
        <v>0</v>
      </c>
      <c r="K156" s="187" t="s">
        <v>127</v>
      </c>
      <c r="L156" s="35"/>
      <c r="M156" s="192" t="s">
        <v>1</v>
      </c>
      <c r="N156" s="193" t="s">
        <v>42</v>
      </c>
      <c r="O156" s="73"/>
      <c r="P156" s="194">
        <f>O156*H156</f>
        <v>0</v>
      </c>
      <c r="Q156" s="194">
        <v>0</v>
      </c>
      <c r="R156" s="194">
        <f>Q156*H156</f>
        <v>0</v>
      </c>
      <c r="S156" s="194">
        <v>0</v>
      </c>
      <c r="T156" s="195">
        <f>S156*H156</f>
        <v>0</v>
      </c>
      <c r="U156" s="34"/>
      <c r="V156" s="34"/>
      <c r="W156" s="34"/>
      <c r="X156" s="34"/>
      <c r="Y156" s="34"/>
      <c r="Z156" s="34"/>
      <c r="AA156" s="34"/>
      <c r="AB156" s="34"/>
      <c r="AC156" s="34"/>
      <c r="AD156" s="34"/>
      <c r="AE156" s="34"/>
      <c r="AR156" s="196" t="s">
        <v>128</v>
      </c>
      <c r="AT156" s="196" t="s">
        <v>123</v>
      </c>
      <c r="AU156" s="196" t="s">
        <v>87</v>
      </c>
      <c r="AY156" s="15" t="s">
        <v>120</v>
      </c>
      <c r="BE156" s="197">
        <f>IF(N156="základní",J156,0)</f>
        <v>0</v>
      </c>
      <c r="BF156" s="197">
        <f>IF(N156="snížená",J156,0)</f>
        <v>0</v>
      </c>
      <c r="BG156" s="197">
        <f>IF(N156="zákl. přenesená",J156,0)</f>
        <v>0</v>
      </c>
      <c r="BH156" s="197">
        <f>IF(N156="sníž. přenesená",J156,0)</f>
        <v>0</v>
      </c>
      <c r="BI156" s="197">
        <f>IF(N156="nulová",J156,0)</f>
        <v>0</v>
      </c>
      <c r="BJ156" s="15" t="s">
        <v>85</v>
      </c>
      <c r="BK156" s="197">
        <f>ROUND(I156*H156,2)</f>
        <v>0</v>
      </c>
      <c r="BL156" s="15" t="s">
        <v>128</v>
      </c>
      <c r="BM156" s="196" t="s">
        <v>268</v>
      </c>
    </row>
    <row r="157" s="2" customFormat="1" ht="44.25" customHeight="1">
      <c r="A157" s="34"/>
      <c r="B157" s="184"/>
      <c r="C157" s="185" t="s">
        <v>269</v>
      </c>
      <c r="D157" s="185" t="s">
        <v>123</v>
      </c>
      <c r="E157" s="186" t="s">
        <v>270</v>
      </c>
      <c r="F157" s="187" t="s">
        <v>271</v>
      </c>
      <c r="G157" s="188" t="s">
        <v>132</v>
      </c>
      <c r="H157" s="189">
        <v>7095</v>
      </c>
      <c r="I157" s="190"/>
      <c r="J157" s="191">
        <f>ROUND(I157*H157,2)</f>
        <v>0</v>
      </c>
      <c r="K157" s="187" t="s">
        <v>127</v>
      </c>
      <c r="L157" s="35"/>
      <c r="M157" s="192" t="s">
        <v>1</v>
      </c>
      <c r="N157" s="193" t="s">
        <v>42</v>
      </c>
      <c r="O157" s="73"/>
      <c r="P157" s="194">
        <f>O157*H157</f>
        <v>0</v>
      </c>
      <c r="Q157" s="194">
        <v>0</v>
      </c>
      <c r="R157" s="194">
        <f>Q157*H157</f>
        <v>0</v>
      </c>
      <c r="S157" s="194">
        <v>0</v>
      </c>
      <c r="T157" s="195">
        <f>S157*H157</f>
        <v>0</v>
      </c>
      <c r="U157" s="34"/>
      <c r="V157" s="34"/>
      <c r="W157" s="34"/>
      <c r="X157" s="34"/>
      <c r="Y157" s="34"/>
      <c r="Z157" s="34"/>
      <c r="AA157" s="34"/>
      <c r="AB157" s="34"/>
      <c r="AC157" s="34"/>
      <c r="AD157" s="34"/>
      <c r="AE157" s="34"/>
      <c r="AR157" s="196" t="s">
        <v>128</v>
      </c>
      <c r="AT157" s="196" t="s">
        <v>123</v>
      </c>
      <c r="AU157" s="196" t="s">
        <v>87</v>
      </c>
      <c r="AY157" s="15" t="s">
        <v>120</v>
      </c>
      <c r="BE157" s="197">
        <f>IF(N157="základní",J157,0)</f>
        <v>0</v>
      </c>
      <c r="BF157" s="197">
        <f>IF(N157="snížená",J157,0)</f>
        <v>0</v>
      </c>
      <c r="BG157" s="197">
        <f>IF(N157="zákl. přenesená",J157,0)</f>
        <v>0</v>
      </c>
      <c r="BH157" s="197">
        <f>IF(N157="sníž. přenesená",J157,0)</f>
        <v>0</v>
      </c>
      <c r="BI157" s="197">
        <f>IF(N157="nulová",J157,0)</f>
        <v>0</v>
      </c>
      <c r="BJ157" s="15" t="s">
        <v>85</v>
      </c>
      <c r="BK157" s="197">
        <f>ROUND(I157*H157,2)</f>
        <v>0</v>
      </c>
      <c r="BL157" s="15" t="s">
        <v>128</v>
      </c>
      <c r="BM157" s="196" t="s">
        <v>272</v>
      </c>
    </row>
    <row r="158" s="2" customFormat="1" ht="21.75" customHeight="1">
      <c r="A158" s="34"/>
      <c r="B158" s="184"/>
      <c r="C158" s="185" t="s">
        <v>273</v>
      </c>
      <c r="D158" s="185" t="s">
        <v>123</v>
      </c>
      <c r="E158" s="186" t="s">
        <v>274</v>
      </c>
      <c r="F158" s="187" t="s">
        <v>275</v>
      </c>
      <c r="G158" s="188" t="s">
        <v>140</v>
      </c>
      <c r="H158" s="189">
        <v>3.3500000000000001</v>
      </c>
      <c r="I158" s="190"/>
      <c r="J158" s="191">
        <f>ROUND(I158*H158,2)</f>
        <v>0</v>
      </c>
      <c r="K158" s="187" t="s">
        <v>127</v>
      </c>
      <c r="L158" s="35"/>
      <c r="M158" s="192" t="s">
        <v>1</v>
      </c>
      <c r="N158" s="193" t="s">
        <v>42</v>
      </c>
      <c r="O158" s="73"/>
      <c r="P158" s="194">
        <f>O158*H158</f>
        <v>0</v>
      </c>
      <c r="Q158" s="194">
        <v>0</v>
      </c>
      <c r="R158" s="194">
        <f>Q158*H158</f>
        <v>0</v>
      </c>
      <c r="S158" s="194">
        <v>0</v>
      </c>
      <c r="T158" s="195">
        <f>S158*H158</f>
        <v>0</v>
      </c>
      <c r="U158" s="34"/>
      <c r="V158" s="34"/>
      <c r="W158" s="34"/>
      <c r="X158" s="34"/>
      <c r="Y158" s="34"/>
      <c r="Z158" s="34"/>
      <c r="AA158" s="34"/>
      <c r="AB158" s="34"/>
      <c r="AC158" s="34"/>
      <c r="AD158" s="34"/>
      <c r="AE158" s="34"/>
      <c r="AR158" s="196" t="s">
        <v>128</v>
      </c>
      <c r="AT158" s="196" t="s">
        <v>123</v>
      </c>
      <c r="AU158" s="196" t="s">
        <v>87</v>
      </c>
      <c r="AY158" s="15" t="s">
        <v>120</v>
      </c>
      <c r="BE158" s="197">
        <f>IF(N158="základní",J158,0)</f>
        <v>0</v>
      </c>
      <c r="BF158" s="197">
        <f>IF(N158="snížená",J158,0)</f>
        <v>0</v>
      </c>
      <c r="BG158" s="197">
        <f>IF(N158="zákl. přenesená",J158,0)</f>
        <v>0</v>
      </c>
      <c r="BH158" s="197">
        <f>IF(N158="sníž. přenesená",J158,0)</f>
        <v>0</v>
      </c>
      <c r="BI158" s="197">
        <f>IF(N158="nulová",J158,0)</f>
        <v>0</v>
      </c>
      <c r="BJ158" s="15" t="s">
        <v>85</v>
      </c>
      <c r="BK158" s="197">
        <f>ROUND(I158*H158,2)</f>
        <v>0</v>
      </c>
      <c r="BL158" s="15" t="s">
        <v>128</v>
      </c>
      <c r="BM158" s="196" t="s">
        <v>276</v>
      </c>
    </row>
    <row r="159" s="2" customFormat="1" ht="21.75" customHeight="1">
      <c r="A159" s="34"/>
      <c r="B159" s="184"/>
      <c r="C159" s="185" t="s">
        <v>277</v>
      </c>
      <c r="D159" s="185" t="s">
        <v>123</v>
      </c>
      <c r="E159" s="186" t="s">
        <v>278</v>
      </c>
      <c r="F159" s="187" t="s">
        <v>279</v>
      </c>
      <c r="G159" s="188" t="s">
        <v>140</v>
      </c>
      <c r="H159" s="189">
        <v>3.3500000000000001</v>
      </c>
      <c r="I159" s="190"/>
      <c r="J159" s="191">
        <f>ROUND(I159*H159,2)</f>
        <v>0</v>
      </c>
      <c r="K159" s="187" t="s">
        <v>127</v>
      </c>
      <c r="L159" s="35"/>
      <c r="M159" s="192" t="s">
        <v>1</v>
      </c>
      <c r="N159" s="193" t="s">
        <v>42</v>
      </c>
      <c r="O159" s="73"/>
      <c r="P159" s="194">
        <f>O159*H159</f>
        <v>0</v>
      </c>
      <c r="Q159" s="194">
        <v>0</v>
      </c>
      <c r="R159" s="194">
        <f>Q159*H159</f>
        <v>0</v>
      </c>
      <c r="S159" s="194">
        <v>0</v>
      </c>
      <c r="T159" s="195">
        <f>S159*H159</f>
        <v>0</v>
      </c>
      <c r="U159" s="34"/>
      <c r="V159" s="34"/>
      <c r="W159" s="34"/>
      <c r="X159" s="34"/>
      <c r="Y159" s="34"/>
      <c r="Z159" s="34"/>
      <c r="AA159" s="34"/>
      <c r="AB159" s="34"/>
      <c r="AC159" s="34"/>
      <c r="AD159" s="34"/>
      <c r="AE159" s="34"/>
      <c r="AR159" s="196" t="s">
        <v>128</v>
      </c>
      <c r="AT159" s="196" t="s">
        <v>123</v>
      </c>
      <c r="AU159" s="196" t="s">
        <v>87</v>
      </c>
      <c r="AY159" s="15" t="s">
        <v>120</v>
      </c>
      <c r="BE159" s="197">
        <f>IF(N159="základní",J159,0)</f>
        <v>0</v>
      </c>
      <c r="BF159" s="197">
        <f>IF(N159="snížená",J159,0)</f>
        <v>0</v>
      </c>
      <c r="BG159" s="197">
        <f>IF(N159="zákl. přenesená",J159,0)</f>
        <v>0</v>
      </c>
      <c r="BH159" s="197">
        <f>IF(N159="sníž. přenesená",J159,0)</f>
        <v>0</v>
      </c>
      <c r="BI159" s="197">
        <f>IF(N159="nulová",J159,0)</f>
        <v>0</v>
      </c>
      <c r="BJ159" s="15" t="s">
        <v>85</v>
      </c>
      <c r="BK159" s="197">
        <f>ROUND(I159*H159,2)</f>
        <v>0</v>
      </c>
      <c r="BL159" s="15" t="s">
        <v>128</v>
      </c>
      <c r="BM159" s="196" t="s">
        <v>280</v>
      </c>
    </row>
    <row r="160" s="12" customFormat="1" ht="25.92" customHeight="1">
      <c r="A160" s="12"/>
      <c r="B160" s="171"/>
      <c r="C160" s="12"/>
      <c r="D160" s="172" t="s">
        <v>76</v>
      </c>
      <c r="E160" s="173" t="s">
        <v>281</v>
      </c>
      <c r="F160" s="173" t="s">
        <v>282</v>
      </c>
      <c r="G160" s="12"/>
      <c r="H160" s="12"/>
      <c r="I160" s="174"/>
      <c r="J160" s="175">
        <f>BK160</f>
        <v>0</v>
      </c>
      <c r="K160" s="12"/>
      <c r="L160" s="171"/>
      <c r="M160" s="176"/>
      <c r="N160" s="177"/>
      <c r="O160" s="177"/>
      <c r="P160" s="178">
        <f>SUM(P161:P182)</f>
        <v>0</v>
      </c>
      <c r="Q160" s="177"/>
      <c r="R160" s="178">
        <f>SUM(R161:R182)</f>
        <v>0</v>
      </c>
      <c r="S160" s="177"/>
      <c r="T160" s="179">
        <f>SUM(T161:T182)</f>
        <v>0</v>
      </c>
      <c r="U160" s="12"/>
      <c r="V160" s="12"/>
      <c r="W160" s="12"/>
      <c r="X160" s="12"/>
      <c r="Y160" s="12"/>
      <c r="Z160" s="12"/>
      <c r="AA160" s="12"/>
      <c r="AB160" s="12"/>
      <c r="AC160" s="12"/>
      <c r="AD160" s="12"/>
      <c r="AE160" s="12"/>
      <c r="AR160" s="172" t="s">
        <v>128</v>
      </c>
      <c r="AT160" s="180" t="s">
        <v>76</v>
      </c>
      <c r="AU160" s="180" t="s">
        <v>77</v>
      </c>
      <c r="AY160" s="172" t="s">
        <v>120</v>
      </c>
      <c r="BK160" s="181">
        <f>SUM(BK161:BK182)</f>
        <v>0</v>
      </c>
    </row>
    <row r="161" s="2" customFormat="1" ht="21.75" customHeight="1">
      <c r="A161" s="34"/>
      <c r="B161" s="184"/>
      <c r="C161" s="185" t="s">
        <v>283</v>
      </c>
      <c r="D161" s="185" t="s">
        <v>123</v>
      </c>
      <c r="E161" s="186" t="s">
        <v>284</v>
      </c>
      <c r="F161" s="187" t="s">
        <v>285</v>
      </c>
      <c r="G161" s="188" t="s">
        <v>126</v>
      </c>
      <c r="H161" s="189">
        <v>90</v>
      </c>
      <c r="I161" s="190"/>
      <c r="J161" s="191">
        <f>ROUND(I161*H161,2)</f>
        <v>0</v>
      </c>
      <c r="K161" s="187" t="s">
        <v>127</v>
      </c>
      <c r="L161" s="35"/>
      <c r="M161" s="192" t="s">
        <v>1</v>
      </c>
      <c r="N161" s="193" t="s">
        <v>42</v>
      </c>
      <c r="O161" s="73"/>
      <c r="P161" s="194">
        <f>O161*H161</f>
        <v>0</v>
      </c>
      <c r="Q161" s="194">
        <v>0</v>
      </c>
      <c r="R161" s="194">
        <f>Q161*H161</f>
        <v>0</v>
      </c>
      <c r="S161" s="194">
        <v>0</v>
      </c>
      <c r="T161" s="195">
        <f>S161*H161</f>
        <v>0</v>
      </c>
      <c r="U161" s="34"/>
      <c r="V161" s="34"/>
      <c r="W161" s="34"/>
      <c r="X161" s="34"/>
      <c r="Y161" s="34"/>
      <c r="Z161" s="34"/>
      <c r="AA161" s="34"/>
      <c r="AB161" s="34"/>
      <c r="AC161" s="34"/>
      <c r="AD161" s="34"/>
      <c r="AE161" s="34"/>
      <c r="AR161" s="196" t="s">
        <v>286</v>
      </c>
      <c r="AT161" s="196" t="s">
        <v>123</v>
      </c>
      <c r="AU161" s="196" t="s">
        <v>85</v>
      </c>
      <c r="AY161" s="15" t="s">
        <v>120</v>
      </c>
      <c r="BE161" s="197">
        <f>IF(N161="základní",J161,0)</f>
        <v>0</v>
      </c>
      <c r="BF161" s="197">
        <f>IF(N161="snížená",J161,0)</f>
        <v>0</v>
      </c>
      <c r="BG161" s="197">
        <f>IF(N161="zákl. přenesená",J161,0)</f>
        <v>0</v>
      </c>
      <c r="BH161" s="197">
        <f>IF(N161="sníž. přenesená",J161,0)</f>
        <v>0</v>
      </c>
      <c r="BI161" s="197">
        <f>IF(N161="nulová",J161,0)</f>
        <v>0</v>
      </c>
      <c r="BJ161" s="15" t="s">
        <v>85</v>
      </c>
      <c r="BK161" s="197">
        <f>ROUND(I161*H161,2)</f>
        <v>0</v>
      </c>
      <c r="BL161" s="15" t="s">
        <v>286</v>
      </c>
      <c r="BM161" s="196" t="s">
        <v>287</v>
      </c>
    </row>
    <row r="162" s="2" customFormat="1" ht="21.75" customHeight="1">
      <c r="A162" s="34"/>
      <c r="B162" s="184"/>
      <c r="C162" s="185" t="s">
        <v>288</v>
      </c>
      <c r="D162" s="185" t="s">
        <v>123</v>
      </c>
      <c r="E162" s="186" t="s">
        <v>289</v>
      </c>
      <c r="F162" s="187" t="s">
        <v>290</v>
      </c>
      <c r="G162" s="188" t="s">
        <v>126</v>
      </c>
      <c r="H162" s="189">
        <v>90</v>
      </c>
      <c r="I162" s="190"/>
      <c r="J162" s="191">
        <f>ROUND(I162*H162,2)</f>
        <v>0</v>
      </c>
      <c r="K162" s="187" t="s">
        <v>127</v>
      </c>
      <c r="L162" s="35"/>
      <c r="M162" s="192" t="s">
        <v>1</v>
      </c>
      <c r="N162" s="193" t="s">
        <v>42</v>
      </c>
      <c r="O162" s="73"/>
      <c r="P162" s="194">
        <f>O162*H162</f>
        <v>0</v>
      </c>
      <c r="Q162" s="194">
        <v>0</v>
      </c>
      <c r="R162" s="194">
        <f>Q162*H162</f>
        <v>0</v>
      </c>
      <c r="S162" s="194">
        <v>0</v>
      </c>
      <c r="T162" s="195">
        <f>S162*H162</f>
        <v>0</v>
      </c>
      <c r="U162" s="34"/>
      <c r="V162" s="34"/>
      <c r="W162" s="34"/>
      <c r="X162" s="34"/>
      <c r="Y162" s="34"/>
      <c r="Z162" s="34"/>
      <c r="AA162" s="34"/>
      <c r="AB162" s="34"/>
      <c r="AC162" s="34"/>
      <c r="AD162" s="34"/>
      <c r="AE162" s="34"/>
      <c r="AR162" s="196" t="s">
        <v>286</v>
      </c>
      <c r="AT162" s="196" t="s">
        <v>123</v>
      </c>
      <c r="AU162" s="196" t="s">
        <v>85</v>
      </c>
      <c r="AY162" s="15" t="s">
        <v>120</v>
      </c>
      <c r="BE162" s="197">
        <f>IF(N162="základní",J162,0)</f>
        <v>0</v>
      </c>
      <c r="BF162" s="197">
        <f>IF(N162="snížená",J162,0)</f>
        <v>0</v>
      </c>
      <c r="BG162" s="197">
        <f>IF(N162="zákl. přenesená",J162,0)</f>
        <v>0</v>
      </c>
      <c r="BH162" s="197">
        <f>IF(N162="sníž. přenesená",J162,0)</f>
        <v>0</v>
      </c>
      <c r="BI162" s="197">
        <f>IF(N162="nulová",J162,0)</f>
        <v>0</v>
      </c>
      <c r="BJ162" s="15" t="s">
        <v>85</v>
      </c>
      <c r="BK162" s="197">
        <f>ROUND(I162*H162,2)</f>
        <v>0</v>
      </c>
      <c r="BL162" s="15" t="s">
        <v>286</v>
      </c>
      <c r="BM162" s="196" t="s">
        <v>291</v>
      </c>
    </row>
    <row r="163" s="2" customFormat="1" ht="21.75" customHeight="1">
      <c r="A163" s="34"/>
      <c r="B163" s="184"/>
      <c r="C163" s="198" t="s">
        <v>292</v>
      </c>
      <c r="D163" s="198" t="s">
        <v>148</v>
      </c>
      <c r="E163" s="199" t="s">
        <v>293</v>
      </c>
      <c r="F163" s="200" t="s">
        <v>294</v>
      </c>
      <c r="G163" s="201" t="s">
        <v>126</v>
      </c>
      <c r="H163" s="202">
        <v>24</v>
      </c>
      <c r="I163" s="203"/>
      <c r="J163" s="204">
        <f>ROUND(I163*H163,2)</f>
        <v>0</v>
      </c>
      <c r="K163" s="200" t="s">
        <v>127</v>
      </c>
      <c r="L163" s="205"/>
      <c r="M163" s="206" t="s">
        <v>1</v>
      </c>
      <c r="N163" s="207" t="s">
        <v>42</v>
      </c>
      <c r="O163" s="73"/>
      <c r="P163" s="194">
        <f>O163*H163</f>
        <v>0</v>
      </c>
      <c r="Q163" s="194">
        <v>0</v>
      </c>
      <c r="R163" s="194">
        <f>Q163*H163</f>
        <v>0</v>
      </c>
      <c r="S163" s="194">
        <v>0</v>
      </c>
      <c r="T163" s="195">
        <f>S163*H163</f>
        <v>0</v>
      </c>
      <c r="U163" s="34"/>
      <c r="V163" s="34"/>
      <c r="W163" s="34"/>
      <c r="X163" s="34"/>
      <c r="Y163" s="34"/>
      <c r="Z163" s="34"/>
      <c r="AA163" s="34"/>
      <c r="AB163" s="34"/>
      <c r="AC163" s="34"/>
      <c r="AD163" s="34"/>
      <c r="AE163" s="34"/>
      <c r="AR163" s="196" t="s">
        <v>295</v>
      </c>
      <c r="AT163" s="196" t="s">
        <v>148</v>
      </c>
      <c r="AU163" s="196" t="s">
        <v>85</v>
      </c>
      <c r="AY163" s="15" t="s">
        <v>120</v>
      </c>
      <c r="BE163" s="197">
        <f>IF(N163="základní",J163,0)</f>
        <v>0</v>
      </c>
      <c r="BF163" s="197">
        <f>IF(N163="snížená",J163,0)</f>
        <v>0</v>
      </c>
      <c r="BG163" s="197">
        <f>IF(N163="zákl. přenesená",J163,0)</f>
        <v>0</v>
      </c>
      <c r="BH163" s="197">
        <f>IF(N163="sníž. přenesená",J163,0)</f>
        <v>0</v>
      </c>
      <c r="BI163" s="197">
        <f>IF(N163="nulová",J163,0)</f>
        <v>0</v>
      </c>
      <c r="BJ163" s="15" t="s">
        <v>85</v>
      </c>
      <c r="BK163" s="197">
        <f>ROUND(I163*H163,2)</f>
        <v>0</v>
      </c>
      <c r="BL163" s="15" t="s">
        <v>295</v>
      </c>
      <c r="BM163" s="196" t="s">
        <v>296</v>
      </c>
    </row>
    <row r="164" s="2" customFormat="1" ht="21.75" customHeight="1">
      <c r="A164" s="34"/>
      <c r="B164" s="184"/>
      <c r="C164" s="185" t="s">
        <v>297</v>
      </c>
      <c r="D164" s="185" t="s">
        <v>123</v>
      </c>
      <c r="E164" s="186" t="s">
        <v>298</v>
      </c>
      <c r="F164" s="187" t="s">
        <v>299</v>
      </c>
      <c r="G164" s="188" t="s">
        <v>126</v>
      </c>
      <c r="H164" s="189">
        <v>34</v>
      </c>
      <c r="I164" s="190"/>
      <c r="J164" s="191">
        <f>ROUND(I164*H164,2)</f>
        <v>0</v>
      </c>
      <c r="K164" s="187" t="s">
        <v>127</v>
      </c>
      <c r="L164" s="35"/>
      <c r="M164" s="192" t="s">
        <v>1</v>
      </c>
      <c r="N164" s="193" t="s">
        <v>42</v>
      </c>
      <c r="O164" s="73"/>
      <c r="P164" s="194">
        <f>O164*H164</f>
        <v>0</v>
      </c>
      <c r="Q164" s="194">
        <v>0</v>
      </c>
      <c r="R164" s="194">
        <f>Q164*H164</f>
        <v>0</v>
      </c>
      <c r="S164" s="194">
        <v>0</v>
      </c>
      <c r="T164" s="195">
        <f>S164*H164</f>
        <v>0</v>
      </c>
      <c r="U164" s="34"/>
      <c r="V164" s="34"/>
      <c r="W164" s="34"/>
      <c r="X164" s="34"/>
      <c r="Y164" s="34"/>
      <c r="Z164" s="34"/>
      <c r="AA164" s="34"/>
      <c r="AB164" s="34"/>
      <c r="AC164" s="34"/>
      <c r="AD164" s="34"/>
      <c r="AE164" s="34"/>
      <c r="AR164" s="196" t="s">
        <v>286</v>
      </c>
      <c r="AT164" s="196" t="s">
        <v>123</v>
      </c>
      <c r="AU164" s="196" t="s">
        <v>85</v>
      </c>
      <c r="AY164" s="15" t="s">
        <v>120</v>
      </c>
      <c r="BE164" s="197">
        <f>IF(N164="základní",J164,0)</f>
        <v>0</v>
      </c>
      <c r="BF164" s="197">
        <f>IF(N164="snížená",J164,0)</f>
        <v>0</v>
      </c>
      <c r="BG164" s="197">
        <f>IF(N164="zákl. přenesená",J164,0)</f>
        <v>0</v>
      </c>
      <c r="BH164" s="197">
        <f>IF(N164="sníž. přenesená",J164,0)</f>
        <v>0</v>
      </c>
      <c r="BI164" s="197">
        <f>IF(N164="nulová",J164,0)</f>
        <v>0</v>
      </c>
      <c r="BJ164" s="15" t="s">
        <v>85</v>
      </c>
      <c r="BK164" s="197">
        <f>ROUND(I164*H164,2)</f>
        <v>0</v>
      </c>
      <c r="BL164" s="15" t="s">
        <v>286</v>
      </c>
      <c r="BM164" s="196" t="s">
        <v>300</v>
      </c>
    </row>
    <row r="165" s="2" customFormat="1" ht="21.75" customHeight="1">
      <c r="A165" s="34"/>
      <c r="B165" s="184"/>
      <c r="C165" s="198" t="s">
        <v>301</v>
      </c>
      <c r="D165" s="198" t="s">
        <v>148</v>
      </c>
      <c r="E165" s="199" t="s">
        <v>302</v>
      </c>
      <c r="F165" s="200" t="s">
        <v>303</v>
      </c>
      <c r="G165" s="201" t="s">
        <v>132</v>
      </c>
      <c r="H165" s="202">
        <v>75</v>
      </c>
      <c r="I165" s="203"/>
      <c r="J165" s="204">
        <f>ROUND(I165*H165,2)</f>
        <v>0</v>
      </c>
      <c r="K165" s="200" t="s">
        <v>127</v>
      </c>
      <c r="L165" s="205"/>
      <c r="M165" s="206" t="s">
        <v>1</v>
      </c>
      <c r="N165" s="207" t="s">
        <v>42</v>
      </c>
      <c r="O165" s="73"/>
      <c r="P165" s="194">
        <f>O165*H165</f>
        <v>0</v>
      </c>
      <c r="Q165" s="194">
        <v>0</v>
      </c>
      <c r="R165" s="194">
        <f>Q165*H165</f>
        <v>0</v>
      </c>
      <c r="S165" s="194">
        <v>0</v>
      </c>
      <c r="T165" s="195">
        <f>S165*H165</f>
        <v>0</v>
      </c>
      <c r="U165" s="34"/>
      <c r="V165" s="34"/>
      <c r="W165" s="34"/>
      <c r="X165" s="34"/>
      <c r="Y165" s="34"/>
      <c r="Z165" s="34"/>
      <c r="AA165" s="34"/>
      <c r="AB165" s="34"/>
      <c r="AC165" s="34"/>
      <c r="AD165" s="34"/>
      <c r="AE165" s="34"/>
      <c r="AR165" s="196" t="s">
        <v>286</v>
      </c>
      <c r="AT165" s="196" t="s">
        <v>148</v>
      </c>
      <c r="AU165" s="196" t="s">
        <v>85</v>
      </c>
      <c r="AY165" s="15" t="s">
        <v>120</v>
      </c>
      <c r="BE165" s="197">
        <f>IF(N165="základní",J165,0)</f>
        <v>0</v>
      </c>
      <c r="BF165" s="197">
        <f>IF(N165="snížená",J165,0)</f>
        <v>0</v>
      </c>
      <c r="BG165" s="197">
        <f>IF(N165="zákl. přenesená",J165,0)</f>
        <v>0</v>
      </c>
      <c r="BH165" s="197">
        <f>IF(N165="sníž. přenesená",J165,0)</f>
        <v>0</v>
      </c>
      <c r="BI165" s="197">
        <f>IF(N165="nulová",J165,0)</f>
        <v>0</v>
      </c>
      <c r="BJ165" s="15" t="s">
        <v>85</v>
      </c>
      <c r="BK165" s="197">
        <f>ROUND(I165*H165,2)</f>
        <v>0</v>
      </c>
      <c r="BL165" s="15" t="s">
        <v>286</v>
      </c>
      <c r="BM165" s="196" t="s">
        <v>304</v>
      </c>
    </row>
    <row r="166" s="2" customFormat="1" ht="21.75" customHeight="1">
      <c r="A166" s="34"/>
      <c r="B166" s="184"/>
      <c r="C166" s="185" t="s">
        <v>305</v>
      </c>
      <c r="D166" s="185" t="s">
        <v>123</v>
      </c>
      <c r="E166" s="186" t="s">
        <v>306</v>
      </c>
      <c r="F166" s="187" t="s">
        <v>307</v>
      </c>
      <c r="G166" s="188" t="s">
        <v>126</v>
      </c>
      <c r="H166" s="189">
        <v>8</v>
      </c>
      <c r="I166" s="190"/>
      <c r="J166" s="191">
        <f>ROUND(I166*H166,2)</f>
        <v>0</v>
      </c>
      <c r="K166" s="187" t="s">
        <v>127</v>
      </c>
      <c r="L166" s="35"/>
      <c r="M166" s="192" t="s">
        <v>1</v>
      </c>
      <c r="N166" s="193" t="s">
        <v>42</v>
      </c>
      <c r="O166" s="73"/>
      <c r="P166" s="194">
        <f>O166*H166</f>
        <v>0</v>
      </c>
      <c r="Q166" s="194">
        <v>0</v>
      </c>
      <c r="R166" s="194">
        <f>Q166*H166</f>
        <v>0</v>
      </c>
      <c r="S166" s="194">
        <v>0</v>
      </c>
      <c r="T166" s="195">
        <f>S166*H166</f>
        <v>0</v>
      </c>
      <c r="U166" s="34"/>
      <c r="V166" s="34"/>
      <c r="W166" s="34"/>
      <c r="X166" s="34"/>
      <c r="Y166" s="34"/>
      <c r="Z166" s="34"/>
      <c r="AA166" s="34"/>
      <c r="AB166" s="34"/>
      <c r="AC166" s="34"/>
      <c r="AD166" s="34"/>
      <c r="AE166" s="34"/>
      <c r="AR166" s="196" t="s">
        <v>286</v>
      </c>
      <c r="AT166" s="196" t="s">
        <v>123</v>
      </c>
      <c r="AU166" s="196" t="s">
        <v>85</v>
      </c>
      <c r="AY166" s="15" t="s">
        <v>120</v>
      </c>
      <c r="BE166" s="197">
        <f>IF(N166="základní",J166,0)</f>
        <v>0</v>
      </c>
      <c r="BF166" s="197">
        <f>IF(N166="snížená",J166,0)</f>
        <v>0</v>
      </c>
      <c r="BG166" s="197">
        <f>IF(N166="zákl. přenesená",J166,0)</f>
        <v>0</v>
      </c>
      <c r="BH166" s="197">
        <f>IF(N166="sníž. přenesená",J166,0)</f>
        <v>0</v>
      </c>
      <c r="BI166" s="197">
        <f>IF(N166="nulová",J166,0)</f>
        <v>0</v>
      </c>
      <c r="BJ166" s="15" t="s">
        <v>85</v>
      </c>
      <c r="BK166" s="197">
        <f>ROUND(I166*H166,2)</f>
        <v>0</v>
      </c>
      <c r="BL166" s="15" t="s">
        <v>286</v>
      </c>
      <c r="BM166" s="196" t="s">
        <v>308</v>
      </c>
    </row>
    <row r="167" s="2" customFormat="1" ht="21.75" customHeight="1">
      <c r="A167" s="34"/>
      <c r="B167" s="184"/>
      <c r="C167" s="185" t="s">
        <v>309</v>
      </c>
      <c r="D167" s="185" t="s">
        <v>123</v>
      </c>
      <c r="E167" s="186" t="s">
        <v>310</v>
      </c>
      <c r="F167" s="187" t="s">
        <v>311</v>
      </c>
      <c r="G167" s="188" t="s">
        <v>126</v>
      </c>
      <c r="H167" s="189">
        <v>12</v>
      </c>
      <c r="I167" s="190"/>
      <c r="J167" s="191">
        <f>ROUND(I167*H167,2)</f>
        <v>0</v>
      </c>
      <c r="K167" s="187" t="s">
        <v>127</v>
      </c>
      <c r="L167" s="35"/>
      <c r="M167" s="192" t="s">
        <v>1</v>
      </c>
      <c r="N167" s="193" t="s">
        <v>42</v>
      </c>
      <c r="O167" s="73"/>
      <c r="P167" s="194">
        <f>O167*H167</f>
        <v>0</v>
      </c>
      <c r="Q167" s="194">
        <v>0</v>
      </c>
      <c r="R167" s="194">
        <f>Q167*H167</f>
        <v>0</v>
      </c>
      <c r="S167" s="194">
        <v>0</v>
      </c>
      <c r="T167" s="195">
        <f>S167*H167</f>
        <v>0</v>
      </c>
      <c r="U167" s="34"/>
      <c r="V167" s="34"/>
      <c r="W167" s="34"/>
      <c r="X167" s="34"/>
      <c r="Y167" s="34"/>
      <c r="Z167" s="34"/>
      <c r="AA167" s="34"/>
      <c r="AB167" s="34"/>
      <c r="AC167" s="34"/>
      <c r="AD167" s="34"/>
      <c r="AE167" s="34"/>
      <c r="AR167" s="196" t="s">
        <v>286</v>
      </c>
      <c r="AT167" s="196" t="s">
        <v>123</v>
      </c>
      <c r="AU167" s="196" t="s">
        <v>85</v>
      </c>
      <c r="AY167" s="15" t="s">
        <v>120</v>
      </c>
      <c r="BE167" s="197">
        <f>IF(N167="základní",J167,0)</f>
        <v>0</v>
      </c>
      <c r="BF167" s="197">
        <f>IF(N167="snížená",J167,0)</f>
        <v>0</v>
      </c>
      <c r="BG167" s="197">
        <f>IF(N167="zákl. přenesená",J167,0)</f>
        <v>0</v>
      </c>
      <c r="BH167" s="197">
        <f>IF(N167="sníž. přenesená",J167,0)</f>
        <v>0</v>
      </c>
      <c r="BI167" s="197">
        <f>IF(N167="nulová",J167,0)</f>
        <v>0</v>
      </c>
      <c r="BJ167" s="15" t="s">
        <v>85</v>
      </c>
      <c r="BK167" s="197">
        <f>ROUND(I167*H167,2)</f>
        <v>0</v>
      </c>
      <c r="BL167" s="15" t="s">
        <v>286</v>
      </c>
      <c r="BM167" s="196" t="s">
        <v>312</v>
      </c>
    </row>
    <row r="168" s="2" customFormat="1" ht="21.75" customHeight="1">
      <c r="A168" s="34"/>
      <c r="B168" s="184"/>
      <c r="C168" s="185" t="s">
        <v>313</v>
      </c>
      <c r="D168" s="185" t="s">
        <v>123</v>
      </c>
      <c r="E168" s="186" t="s">
        <v>314</v>
      </c>
      <c r="F168" s="187" t="s">
        <v>315</v>
      </c>
      <c r="G168" s="188" t="s">
        <v>126</v>
      </c>
      <c r="H168" s="189">
        <v>8</v>
      </c>
      <c r="I168" s="190"/>
      <c r="J168" s="191">
        <f>ROUND(I168*H168,2)</f>
        <v>0</v>
      </c>
      <c r="K168" s="187" t="s">
        <v>127</v>
      </c>
      <c r="L168" s="35"/>
      <c r="M168" s="192" t="s">
        <v>1</v>
      </c>
      <c r="N168" s="193" t="s">
        <v>42</v>
      </c>
      <c r="O168" s="73"/>
      <c r="P168" s="194">
        <f>O168*H168</f>
        <v>0</v>
      </c>
      <c r="Q168" s="194">
        <v>0</v>
      </c>
      <c r="R168" s="194">
        <f>Q168*H168</f>
        <v>0</v>
      </c>
      <c r="S168" s="194">
        <v>0</v>
      </c>
      <c r="T168" s="195">
        <f>S168*H168</f>
        <v>0</v>
      </c>
      <c r="U168" s="34"/>
      <c r="V168" s="34"/>
      <c r="W168" s="34"/>
      <c r="X168" s="34"/>
      <c r="Y168" s="34"/>
      <c r="Z168" s="34"/>
      <c r="AA168" s="34"/>
      <c r="AB168" s="34"/>
      <c r="AC168" s="34"/>
      <c r="AD168" s="34"/>
      <c r="AE168" s="34"/>
      <c r="AR168" s="196" t="s">
        <v>286</v>
      </c>
      <c r="AT168" s="196" t="s">
        <v>123</v>
      </c>
      <c r="AU168" s="196" t="s">
        <v>85</v>
      </c>
      <c r="AY168" s="15" t="s">
        <v>120</v>
      </c>
      <c r="BE168" s="197">
        <f>IF(N168="základní",J168,0)</f>
        <v>0</v>
      </c>
      <c r="BF168" s="197">
        <f>IF(N168="snížená",J168,0)</f>
        <v>0</v>
      </c>
      <c r="BG168" s="197">
        <f>IF(N168="zákl. přenesená",J168,0)</f>
        <v>0</v>
      </c>
      <c r="BH168" s="197">
        <f>IF(N168="sníž. přenesená",J168,0)</f>
        <v>0</v>
      </c>
      <c r="BI168" s="197">
        <f>IF(N168="nulová",J168,0)</f>
        <v>0</v>
      </c>
      <c r="BJ168" s="15" t="s">
        <v>85</v>
      </c>
      <c r="BK168" s="197">
        <f>ROUND(I168*H168,2)</f>
        <v>0</v>
      </c>
      <c r="BL168" s="15" t="s">
        <v>286</v>
      </c>
      <c r="BM168" s="196" t="s">
        <v>316</v>
      </c>
    </row>
    <row r="169" s="2" customFormat="1" ht="21.75" customHeight="1">
      <c r="A169" s="34"/>
      <c r="B169" s="184"/>
      <c r="C169" s="185" t="s">
        <v>317</v>
      </c>
      <c r="D169" s="185" t="s">
        <v>123</v>
      </c>
      <c r="E169" s="186" t="s">
        <v>318</v>
      </c>
      <c r="F169" s="187" t="s">
        <v>319</v>
      </c>
      <c r="G169" s="188" t="s">
        <v>126</v>
      </c>
      <c r="H169" s="189">
        <v>12</v>
      </c>
      <c r="I169" s="190"/>
      <c r="J169" s="191">
        <f>ROUND(I169*H169,2)</f>
        <v>0</v>
      </c>
      <c r="K169" s="187" t="s">
        <v>127</v>
      </c>
      <c r="L169" s="35"/>
      <c r="M169" s="192" t="s">
        <v>1</v>
      </c>
      <c r="N169" s="193" t="s">
        <v>42</v>
      </c>
      <c r="O169" s="73"/>
      <c r="P169" s="194">
        <f>O169*H169</f>
        <v>0</v>
      </c>
      <c r="Q169" s="194">
        <v>0</v>
      </c>
      <c r="R169" s="194">
        <f>Q169*H169</f>
        <v>0</v>
      </c>
      <c r="S169" s="194">
        <v>0</v>
      </c>
      <c r="T169" s="195">
        <f>S169*H169</f>
        <v>0</v>
      </c>
      <c r="U169" s="34"/>
      <c r="V169" s="34"/>
      <c r="W169" s="34"/>
      <c r="X169" s="34"/>
      <c r="Y169" s="34"/>
      <c r="Z169" s="34"/>
      <c r="AA169" s="34"/>
      <c r="AB169" s="34"/>
      <c r="AC169" s="34"/>
      <c r="AD169" s="34"/>
      <c r="AE169" s="34"/>
      <c r="AR169" s="196" t="s">
        <v>286</v>
      </c>
      <c r="AT169" s="196" t="s">
        <v>123</v>
      </c>
      <c r="AU169" s="196" t="s">
        <v>85</v>
      </c>
      <c r="AY169" s="15" t="s">
        <v>120</v>
      </c>
      <c r="BE169" s="197">
        <f>IF(N169="základní",J169,0)</f>
        <v>0</v>
      </c>
      <c r="BF169" s="197">
        <f>IF(N169="snížená",J169,0)</f>
        <v>0</v>
      </c>
      <c r="BG169" s="197">
        <f>IF(N169="zákl. přenesená",J169,0)</f>
        <v>0</v>
      </c>
      <c r="BH169" s="197">
        <f>IF(N169="sníž. přenesená",J169,0)</f>
        <v>0</v>
      </c>
      <c r="BI169" s="197">
        <f>IF(N169="nulová",J169,0)</f>
        <v>0</v>
      </c>
      <c r="BJ169" s="15" t="s">
        <v>85</v>
      </c>
      <c r="BK169" s="197">
        <f>ROUND(I169*H169,2)</f>
        <v>0</v>
      </c>
      <c r="BL169" s="15" t="s">
        <v>286</v>
      </c>
      <c r="BM169" s="196" t="s">
        <v>320</v>
      </c>
    </row>
    <row r="170" s="2" customFormat="1" ht="21.75" customHeight="1">
      <c r="A170" s="34"/>
      <c r="B170" s="184"/>
      <c r="C170" s="185" t="s">
        <v>321</v>
      </c>
      <c r="D170" s="185" t="s">
        <v>123</v>
      </c>
      <c r="E170" s="186" t="s">
        <v>322</v>
      </c>
      <c r="F170" s="187" t="s">
        <v>323</v>
      </c>
      <c r="G170" s="188" t="s">
        <v>126</v>
      </c>
      <c r="H170" s="189">
        <v>4</v>
      </c>
      <c r="I170" s="190"/>
      <c r="J170" s="191">
        <f>ROUND(I170*H170,2)</f>
        <v>0</v>
      </c>
      <c r="K170" s="187" t="s">
        <v>127</v>
      </c>
      <c r="L170" s="35"/>
      <c r="M170" s="192" t="s">
        <v>1</v>
      </c>
      <c r="N170" s="193" t="s">
        <v>42</v>
      </c>
      <c r="O170" s="73"/>
      <c r="P170" s="194">
        <f>O170*H170</f>
        <v>0</v>
      </c>
      <c r="Q170" s="194">
        <v>0</v>
      </c>
      <c r="R170" s="194">
        <f>Q170*H170</f>
        <v>0</v>
      </c>
      <c r="S170" s="194">
        <v>0</v>
      </c>
      <c r="T170" s="195">
        <f>S170*H170</f>
        <v>0</v>
      </c>
      <c r="U170" s="34"/>
      <c r="V170" s="34"/>
      <c r="W170" s="34"/>
      <c r="X170" s="34"/>
      <c r="Y170" s="34"/>
      <c r="Z170" s="34"/>
      <c r="AA170" s="34"/>
      <c r="AB170" s="34"/>
      <c r="AC170" s="34"/>
      <c r="AD170" s="34"/>
      <c r="AE170" s="34"/>
      <c r="AR170" s="196" t="s">
        <v>286</v>
      </c>
      <c r="AT170" s="196" t="s">
        <v>123</v>
      </c>
      <c r="AU170" s="196" t="s">
        <v>85</v>
      </c>
      <c r="AY170" s="15" t="s">
        <v>120</v>
      </c>
      <c r="BE170" s="197">
        <f>IF(N170="základní",J170,0)</f>
        <v>0</v>
      </c>
      <c r="BF170" s="197">
        <f>IF(N170="snížená",J170,0)</f>
        <v>0</v>
      </c>
      <c r="BG170" s="197">
        <f>IF(N170="zákl. přenesená",J170,0)</f>
        <v>0</v>
      </c>
      <c r="BH170" s="197">
        <f>IF(N170="sníž. přenesená",J170,0)</f>
        <v>0</v>
      </c>
      <c r="BI170" s="197">
        <f>IF(N170="nulová",J170,0)</f>
        <v>0</v>
      </c>
      <c r="BJ170" s="15" t="s">
        <v>85</v>
      </c>
      <c r="BK170" s="197">
        <f>ROUND(I170*H170,2)</f>
        <v>0</v>
      </c>
      <c r="BL170" s="15" t="s">
        <v>286</v>
      </c>
      <c r="BM170" s="196" t="s">
        <v>324</v>
      </c>
    </row>
    <row r="171" s="2" customFormat="1" ht="78" customHeight="1">
      <c r="A171" s="34"/>
      <c r="B171" s="184"/>
      <c r="C171" s="185" t="s">
        <v>325</v>
      </c>
      <c r="D171" s="185" t="s">
        <v>123</v>
      </c>
      <c r="E171" s="186" t="s">
        <v>326</v>
      </c>
      <c r="F171" s="187" t="s">
        <v>327</v>
      </c>
      <c r="G171" s="188" t="s">
        <v>151</v>
      </c>
      <c r="H171" s="189">
        <v>4.9870000000000001</v>
      </c>
      <c r="I171" s="190"/>
      <c r="J171" s="191">
        <f>ROUND(I171*H171,2)</f>
        <v>0</v>
      </c>
      <c r="K171" s="187" t="s">
        <v>127</v>
      </c>
      <c r="L171" s="35"/>
      <c r="M171" s="192" t="s">
        <v>1</v>
      </c>
      <c r="N171" s="193" t="s">
        <v>42</v>
      </c>
      <c r="O171" s="73"/>
      <c r="P171" s="194">
        <f>O171*H171</f>
        <v>0</v>
      </c>
      <c r="Q171" s="194">
        <v>0</v>
      </c>
      <c r="R171" s="194">
        <f>Q171*H171</f>
        <v>0</v>
      </c>
      <c r="S171" s="194">
        <v>0</v>
      </c>
      <c r="T171" s="195">
        <f>S171*H171</f>
        <v>0</v>
      </c>
      <c r="U171" s="34"/>
      <c r="V171" s="34"/>
      <c r="W171" s="34"/>
      <c r="X171" s="34"/>
      <c r="Y171" s="34"/>
      <c r="Z171" s="34"/>
      <c r="AA171" s="34"/>
      <c r="AB171" s="34"/>
      <c r="AC171" s="34"/>
      <c r="AD171" s="34"/>
      <c r="AE171" s="34"/>
      <c r="AR171" s="196" t="s">
        <v>286</v>
      </c>
      <c r="AT171" s="196" t="s">
        <v>123</v>
      </c>
      <c r="AU171" s="196" t="s">
        <v>85</v>
      </c>
      <c r="AY171" s="15" t="s">
        <v>120</v>
      </c>
      <c r="BE171" s="197">
        <f>IF(N171="základní",J171,0)</f>
        <v>0</v>
      </c>
      <c r="BF171" s="197">
        <f>IF(N171="snížená",J171,0)</f>
        <v>0</v>
      </c>
      <c r="BG171" s="197">
        <f>IF(N171="zákl. přenesená",J171,0)</f>
        <v>0</v>
      </c>
      <c r="BH171" s="197">
        <f>IF(N171="sníž. přenesená",J171,0)</f>
        <v>0</v>
      </c>
      <c r="BI171" s="197">
        <f>IF(N171="nulová",J171,0)</f>
        <v>0</v>
      </c>
      <c r="BJ171" s="15" t="s">
        <v>85</v>
      </c>
      <c r="BK171" s="197">
        <f>ROUND(I171*H171,2)</f>
        <v>0</v>
      </c>
      <c r="BL171" s="15" t="s">
        <v>286</v>
      </c>
      <c r="BM171" s="196" t="s">
        <v>328</v>
      </c>
    </row>
    <row r="172" s="2" customFormat="1" ht="78" customHeight="1">
      <c r="A172" s="34"/>
      <c r="B172" s="184"/>
      <c r="C172" s="185" t="s">
        <v>329</v>
      </c>
      <c r="D172" s="185" t="s">
        <v>123</v>
      </c>
      <c r="E172" s="186" t="s">
        <v>330</v>
      </c>
      <c r="F172" s="187" t="s">
        <v>331</v>
      </c>
      <c r="G172" s="188" t="s">
        <v>151</v>
      </c>
      <c r="H172" s="189">
        <v>800</v>
      </c>
      <c r="I172" s="190"/>
      <c r="J172" s="191">
        <f>ROUND(I172*H172,2)</f>
        <v>0</v>
      </c>
      <c r="K172" s="187" t="s">
        <v>127</v>
      </c>
      <c r="L172" s="35"/>
      <c r="M172" s="192" t="s">
        <v>1</v>
      </c>
      <c r="N172" s="193" t="s">
        <v>42</v>
      </c>
      <c r="O172" s="73"/>
      <c r="P172" s="194">
        <f>O172*H172</f>
        <v>0</v>
      </c>
      <c r="Q172" s="194">
        <v>0</v>
      </c>
      <c r="R172" s="194">
        <f>Q172*H172</f>
        <v>0</v>
      </c>
      <c r="S172" s="194">
        <v>0</v>
      </c>
      <c r="T172" s="195">
        <f>S172*H172</f>
        <v>0</v>
      </c>
      <c r="U172" s="34"/>
      <c r="V172" s="34"/>
      <c r="W172" s="34"/>
      <c r="X172" s="34"/>
      <c r="Y172" s="34"/>
      <c r="Z172" s="34"/>
      <c r="AA172" s="34"/>
      <c r="AB172" s="34"/>
      <c r="AC172" s="34"/>
      <c r="AD172" s="34"/>
      <c r="AE172" s="34"/>
      <c r="AR172" s="196" t="s">
        <v>286</v>
      </c>
      <c r="AT172" s="196" t="s">
        <v>123</v>
      </c>
      <c r="AU172" s="196" t="s">
        <v>85</v>
      </c>
      <c r="AY172" s="15" t="s">
        <v>120</v>
      </c>
      <c r="BE172" s="197">
        <f>IF(N172="základní",J172,0)</f>
        <v>0</v>
      </c>
      <c r="BF172" s="197">
        <f>IF(N172="snížená",J172,0)</f>
        <v>0</v>
      </c>
      <c r="BG172" s="197">
        <f>IF(N172="zákl. přenesená",J172,0)</f>
        <v>0</v>
      </c>
      <c r="BH172" s="197">
        <f>IF(N172="sníž. přenesená",J172,0)</f>
        <v>0</v>
      </c>
      <c r="BI172" s="197">
        <f>IF(N172="nulová",J172,0)</f>
        <v>0</v>
      </c>
      <c r="BJ172" s="15" t="s">
        <v>85</v>
      </c>
      <c r="BK172" s="197">
        <f>ROUND(I172*H172,2)</f>
        <v>0</v>
      </c>
      <c r="BL172" s="15" t="s">
        <v>286</v>
      </c>
      <c r="BM172" s="196" t="s">
        <v>332</v>
      </c>
    </row>
    <row r="173" s="2" customFormat="1" ht="78" customHeight="1">
      <c r="A173" s="34"/>
      <c r="B173" s="184"/>
      <c r="C173" s="185" t="s">
        <v>333</v>
      </c>
      <c r="D173" s="185" t="s">
        <v>123</v>
      </c>
      <c r="E173" s="186" t="s">
        <v>334</v>
      </c>
      <c r="F173" s="187" t="s">
        <v>335</v>
      </c>
      <c r="G173" s="188" t="s">
        <v>151</v>
      </c>
      <c r="H173" s="189">
        <v>1.992</v>
      </c>
      <c r="I173" s="190"/>
      <c r="J173" s="191">
        <f>ROUND(I173*H173,2)</f>
        <v>0</v>
      </c>
      <c r="K173" s="187" t="s">
        <v>127</v>
      </c>
      <c r="L173" s="35"/>
      <c r="M173" s="192" t="s">
        <v>1</v>
      </c>
      <c r="N173" s="193" t="s">
        <v>42</v>
      </c>
      <c r="O173" s="73"/>
      <c r="P173" s="194">
        <f>O173*H173</f>
        <v>0</v>
      </c>
      <c r="Q173" s="194">
        <v>0</v>
      </c>
      <c r="R173" s="194">
        <f>Q173*H173</f>
        <v>0</v>
      </c>
      <c r="S173" s="194">
        <v>0</v>
      </c>
      <c r="T173" s="195">
        <f>S173*H173</f>
        <v>0</v>
      </c>
      <c r="U173" s="34"/>
      <c r="V173" s="34"/>
      <c r="W173" s="34"/>
      <c r="X173" s="34"/>
      <c r="Y173" s="34"/>
      <c r="Z173" s="34"/>
      <c r="AA173" s="34"/>
      <c r="AB173" s="34"/>
      <c r="AC173" s="34"/>
      <c r="AD173" s="34"/>
      <c r="AE173" s="34"/>
      <c r="AR173" s="196" t="s">
        <v>286</v>
      </c>
      <c r="AT173" s="196" t="s">
        <v>123</v>
      </c>
      <c r="AU173" s="196" t="s">
        <v>85</v>
      </c>
      <c r="AY173" s="15" t="s">
        <v>120</v>
      </c>
      <c r="BE173" s="197">
        <f>IF(N173="základní",J173,0)</f>
        <v>0</v>
      </c>
      <c r="BF173" s="197">
        <f>IF(N173="snížená",J173,0)</f>
        <v>0</v>
      </c>
      <c r="BG173" s="197">
        <f>IF(N173="zákl. přenesená",J173,0)</f>
        <v>0</v>
      </c>
      <c r="BH173" s="197">
        <f>IF(N173="sníž. přenesená",J173,0)</f>
        <v>0</v>
      </c>
      <c r="BI173" s="197">
        <f>IF(N173="nulová",J173,0)</f>
        <v>0</v>
      </c>
      <c r="BJ173" s="15" t="s">
        <v>85</v>
      </c>
      <c r="BK173" s="197">
        <f>ROUND(I173*H173,2)</f>
        <v>0</v>
      </c>
      <c r="BL173" s="15" t="s">
        <v>286</v>
      </c>
      <c r="BM173" s="196" t="s">
        <v>336</v>
      </c>
    </row>
    <row r="174" s="2" customFormat="1" ht="89.25" customHeight="1">
      <c r="A174" s="34"/>
      <c r="B174" s="184"/>
      <c r="C174" s="185" t="s">
        <v>337</v>
      </c>
      <c r="D174" s="185" t="s">
        <v>123</v>
      </c>
      <c r="E174" s="186" t="s">
        <v>338</v>
      </c>
      <c r="F174" s="187" t="s">
        <v>339</v>
      </c>
      <c r="G174" s="188" t="s">
        <v>151</v>
      </c>
      <c r="H174" s="189">
        <v>6.9790000000000001</v>
      </c>
      <c r="I174" s="190"/>
      <c r="J174" s="191">
        <f>ROUND(I174*H174,2)</f>
        <v>0</v>
      </c>
      <c r="K174" s="187" t="s">
        <v>127</v>
      </c>
      <c r="L174" s="35"/>
      <c r="M174" s="192" t="s">
        <v>1</v>
      </c>
      <c r="N174" s="193" t="s">
        <v>42</v>
      </c>
      <c r="O174" s="73"/>
      <c r="P174" s="194">
        <f>O174*H174</f>
        <v>0</v>
      </c>
      <c r="Q174" s="194">
        <v>0</v>
      </c>
      <c r="R174" s="194">
        <f>Q174*H174</f>
        <v>0</v>
      </c>
      <c r="S174" s="194">
        <v>0</v>
      </c>
      <c r="T174" s="195">
        <f>S174*H174</f>
        <v>0</v>
      </c>
      <c r="U174" s="34"/>
      <c r="V174" s="34"/>
      <c r="W174" s="34"/>
      <c r="X174" s="34"/>
      <c r="Y174" s="34"/>
      <c r="Z174" s="34"/>
      <c r="AA174" s="34"/>
      <c r="AB174" s="34"/>
      <c r="AC174" s="34"/>
      <c r="AD174" s="34"/>
      <c r="AE174" s="34"/>
      <c r="AR174" s="196" t="s">
        <v>286</v>
      </c>
      <c r="AT174" s="196" t="s">
        <v>123</v>
      </c>
      <c r="AU174" s="196" t="s">
        <v>85</v>
      </c>
      <c r="AY174" s="15" t="s">
        <v>120</v>
      </c>
      <c r="BE174" s="197">
        <f>IF(N174="základní",J174,0)</f>
        <v>0</v>
      </c>
      <c r="BF174" s="197">
        <f>IF(N174="snížená",J174,0)</f>
        <v>0</v>
      </c>
      <c r="BG174" s="197">
        <f>IF(N174="zákl. přenesená",J174,0)</f>
        <v>0</v>
      </c>
      <c r="BH174" s="197">
        <f>IF(N174="sníž. přenesená",J174,0)</f>
        <v>0</v>
      </c>
      <c r="BI174" s="197">
        <f>IF(N174="nulová",J174,0)</f>
        <v>0</v>
      </c>
      <c r="BJ174" s="15" t="s">
        <v>85</v>
      </c>
      <c r="BK174" s="197">
        <f>ROUND(I174*H174,2)</f>
        <v>0</v>
      </c>
      <c r="BL174" s="15" t="s">
        <v>286</v>
      </c>
      <c r="BM174" s="196" t="s">
        <v>340</v>
      </c>
    </row>
    <row r="175" s="2" customFormat="1" ht="89.25" customHeight="1">
      <c r="A175" s="34"/>
      <c r="B175" s="184"/>
      <c r="C175" s="185" t="s">
        <v>341</v>
      </c>
      <c r="D175" s="185" t="s">
        <v>123</v>
      </c>
      <c r="E175" s="186" t="s">
        <v>342</v>
      </c>
      <c r="F175" s="187" t="s">
        <v>343</v>
      </c>
      <c r="G175" s="188" t="s">
        <v>151</v>
      </c>
      <c r="H175" s="189">
        <v>837.28200000000004</v>
      </c>
      <c r="I175" s="190"/>
      <c r="J175" s="191">
        <f>ROUND(I175*H175,2)</f>
        <v>0</v>
      </c>
      <c r="K175" s="187" t="s">
        <v>127</v>
      </c>
      <c r="L175" s="35"/>
      <c r="M175" s="192" t="s">
        <v>1</v>
      </c>
      <c r="N175" s="193" t="s">
        <v>42</v>
      </c>
      <c r="O175" s="73"/>
      <c r="P175" s="194">
        <f>O175*H175</f>
        <v>0</v>
      </c>
      <c r="Q175" s="194">
        <v>0</v>
      </c>
      <c r="R175" s="194">
        <f>Q175*H175</f>
        <v>0</v>
      </c>
      <c r="S175" s="194">
        <v>0</v>
      </c>
      <c r="T175" s="195">
        <f>S175*H175</f>
        <v>0</v>
      </c>
      <c r="U175" s="34"/>
      <c r="V175" s="34"/>
      <c r="W175" s="34"/>
      <c r="X175" s="34"/>
      <c r="Y175" s="34"/>
      <c r="Z175" s="34"/>
      <c r="AA175" s="34"/>
      <c r="AB175" s="34"/>
      <c r="AC175" s="34"/>
      <c r="AD175" s="34"/>
      <c r="AE175" s="34"/>
      <c r="AR175" s="196" t="s">
        <v>286</v>
      </c>
      <c r="AT175" s="196" t="s">
        <v>123</v>
      </c>
      <c r="AU175" s="196" t="s">
        <v>85</v>
      </c>
      <c r="AY175" s="15" t="s">
        <v>120</v>
      </c>
      <c r="BE175" s="197">
        <f>IF(N175="základní",J175,0)</f>
        <v>0</v>
      </c>
      <c r="BF175" s="197">
        <f>IF(N175="snížená",J175,0)</f>
        <v>0</v>
      </c>
      <c r="BG175" s="197">
        <f>IF(N175="zákl. přenesená",J175,0)</f>
        <v>0</v>
      </c>
      <c r="BH175" s="197">
        <f>IF(N175="sníž. přenesená",J175,0)</f>
        <v>0</v>
      </c>
      <c r="BI175" s="197">
        <f>IF(N175="nulová",J175,0)</f>
        <v>0</v>
      </c>
      <c r="BJ175" s="15" t="s">
        <v>85</v>
      </c>
      <c r="BK175" s="197">
        <f>ROUND(I175*H175,2)</f>
        <v>0</v>
      </c>
      <c r="BL175" s="15" t="s">
        <v>286</v>
      </c>
      <c r="BM175" s="196" t="s">
        <v>344</v>
      </c>
    </row>
    <row r="176" s="2" customFormat="1" ht="89.25" customHeight="1">
      <c r="A176" s="34"/>
      <c r="B176" s="184"/>
      <c r="C176" s="185" t="s">
        <v>345</v>
      </c>
      <c r="D176" s="185" t="s">
        <v>123</v>
      </c>
      <c r="E176" s="186" t="s">
        <v>346</v>
      </c>
      <c r="F176" s="187" t="s">
        <v>347</v>
      </c>
      <c r="G176" s="188" t="s">
        <v>151</v>
      </c>
      <c r="H176" s="189">
        <v>49.058</v>
      </c>
      <c r="I176" s="190"/>
      <c r="J176" s="191">
        <f>ROUND(I176*H176,2)</f>
        <v>0</v>
      </c>
      <c r="K176" s="187" t="s">
        <v>127</v>
      </c>
      <c r="L176" s="35"/>
      <c r="M176" s="192" t="s">
        <v>1</v>
      </c>
      <c r="N176" s="193" t="s">
        <v>42</v>
      </c>
      <c r="O176" s="73"/>
      <c r="P176" s="194">
        <f>O176*H176</f>
        <v>0</v>
      </c>
      <c r="Q176" s="194">
        <v>0</v>
      </c>
      <c r="R176" s="194">
        <f>Q176*H176</f>
        <v>0</v>
      </c>
      <c r="S176" s="194">
        <v>0</v>
      </c>
      <c r="T176" s="195">
        <f>S176*H176</f>
        <v>0</v>
      </c>
      <c r="U176" s="34"/>
      <c r="V176" s="34"/>
      <c r="W176" s="34"/>
      <c r="X176" s="34"/>
      <c r="Y176" s="34"/>
      <c r="Z176" s="34"/>
      <c r="AA176" s="34"/>
      <c r="AB176" s="34"/>
      <c r="AC176" s="34"/>
      <c r="AD176" s="34"/>
      <c r="AE176" s="34"/>
      <c r="AR176" s="196" t="s">
        <v>286</v>
      </c>
      <c r="AT176" s="196" t="s">
        <v>123</v>
      </c>
      <c r="AU176" s="196" t="s">
        <v>85</v>
      </c>
      <c r="AY176" s="15" t="s">
        <v>120</v>
      </c>
      <c r="BE176" s="197">
        <f>IF(N176="základní",J176,0)</f>
        <v>0</v>
      </c>
      <c r="BF176" s="197">
        <f>IF(N176="snížená",J176,0)</f>
        <v>0</v>
      </c>
      <c r="BG176" s="197">
        <f>IF(N176="zákl. přenesená",J176,0)</f>
        <v>0</v>
      </c>
      <c r="BH176" s="197">
        <f>IF(N176="sníž. přenesená",J176,0)</f>
        <v>0</v>
      </c>
      <c r="BI176" s="197">
        <f>IF(N176="nulová",J176,0)</f>
        <v>0</v>
      </c>
      <c r="BJ176" s="15" t="s">
        <v>85</v>
      </c>
      <c r="BK176" s="197">
        <f>ROUND(I176*H176,2)</f>
        <v>0</v>
      </c>
      <c r="BL176" s="15" t="s">
        <v>286</v>
      </c>
      <c r="BM176" s="196" t="s">
        <v>348</v>
      </c>
    </row>
    <row r="177" s="2" customFormat="1" ht="44.25" customHeight="1">
      <c r="A177" s="34"/>
      <c r="B177" s="184"/>
      <c r="C177" s="185" t="s">
        <v>349</v>
      </c>
      <c r="D177" s="185" t="s">
        <v>123</v>
      </c>
      <c r="E177" s="186" t="s">
        <v>350</v>
      </c>
      <c r="F177" s="187" t="s">
        <v>351</v>
      </c>
      <c r="G177" s="188" t="s">
        <v>151</v>
      </c>
      <c r="H177" s="189">
        <v>6.9790000000000001</v>
      </c>
      <c r="I177" s="190"/>
      <c r="J177" s="191">
        <f>ROUND(I177*H177,2)</f>
        <v>0</v>
      </c>
      <c r="K177" s="187" t="s">
        <v>127</v>
      </c>
      <c r="L177" s="35"/>
      <c r="M177" s="192" t="s">
        <v>1</v>
      </c>
      <c r="N177" s="193" t="s">
        <v>42</v>
      </c>
      <c r="O177" s="73"/>
      <c r="P177" s="194">
        <f>O177*H177</f>
        <v>0</v>
      </c>
      <c r="Q177" s="194">
        <v>0</v>
      </c>
      <c r="R177" s="194">
        <f>Q177*H177</f>
        <v>0</v>
      </c>
      <c r="S177" s="194">
        <v>0</v>
      </c>
      <c r="T177" s="195">
        <f>S177*H177</f>
        <v>0</v>
      </c>
      <c r="U177" s="34"/>
      <c r="V177" s="34"/>
      <c r="W177" s="34"/>
      <c r="X177" s="34"/>
      <c r="Y177" s="34"/>
      <c r="Z177" s="34"/>
      <c r="AA177" s="34"/>
      <c r="AB177" s="34"/>
      <c r="AC177" s="34"/>
      <c r="AD177" s="34"/>
      <c r="AE177" s="34"/>
      <c r="AR177" s="196" t="s">
        <v>286</v>
      </c>
      <c r="AT177" s="196" t="s">
        <v>123</v>
      </c>
      <c r="AU177" s="196" t="s">
        <v>85</v>
      </c>
      <c r="AY177" s="15" t="s">
        <v>120</v>
      </c>
      <c r="BE177" s="197">
        <f>IF(N177="základní",J177,0)</f>
        <v>0</v>
      </c>
      <c r="BF177" s="197">
        <f>IF(N177="snížená",J177,0)</f>
        <v>0</v>
      </c>
      <c r="BG177" s="197">
        <f>IF(N177="zákl. přenesená",J177,0)</f>
        <v>0</v>
      </c>
      <c r="BH177" s="197">
        <f>IF(N177="sníž. přenesená",J177,0)</f>
        <v>0</v>
      </c>
      <c r="BI177" s="197">
        <f>IF(N177="nulová",J177,0)</f>
        <v>0</v>
      </c>
      <c r="BJ177" s="15" t="s">
        <v>85</v>
      </c>
      <c r="BK177" s="197">
        <f>ROUND(I177*H177,2)</f>
        <v>0</v>
      </c>
      <c r="BL177" s="15" t="s">
        <v>286</v>
      </c>
      <c r="BM177" s="196" t="s">
        <v>352</v>
      </c>
    </row>
    <row r="178" s="2" customFormat="1" ht="44.25" customHeight="1">
      <c r="A178" s="34"/>
      <c r="B178" s="184"/>
      <c r="C178" s="185" t="s">
        <v>353</v>
      </c>
      <c r="D178" s="185" t="s">
        <v>123</v>
      </c>
      <c r="E178" s="186" t="s">
        <v>354</v>
      </c>
      <c r="F178" s="187" t="s">
        <v>355</v>
      </c>
      <c r="G178" s="188" t="s">
        <v>151</v>
      </c>
      <c r="H178" s="189">
        <v>394.11200000000002</v>
      </c>
      <c r="I178" s="190"/>
      <c r="J178" s="191">
        <f>ROUND(I178*H178,2)</f>
        <v>0</v>
      </c>
      <c r="K178" s="187" t="s">
        <v>127</v>
      </c>
      <c r="L178" s="35"/>
      <c r="M178" s="192" t="s">
        <v>1</v>
      </c>
      <c r="N178" s="193" t="s">
        <v>42</v>
      </c>
      <c r="O178" s="73"/>
      <c r="P178" s="194">
        <f>O178*H178</f>
        <v>0</v>
      </c>
      <c r="Q178" s="194">
        <v>0</v>
      </c>
      <c r="R178" s="194">
        <f>Q178*H178</f>
        <v>0</v>
      </c>
      <c r="S178" s="194">
        <v>0</v>
      </c>
      <c r="T178" s="195">
        <f>S178*H178</f>
        <v>0</v>
      </c>
      <c r="U178" s="34"/>
      <c r="V178" s="34"/>
      <c r="W178" s="34"/>
      <c r="X178" s="34"/>
      <c r="Y178" s="34"/>
      <c r="Z178" s="34"/>
      <c r="AA178" s="34"/>
      <c r="AB178" s="34"/>
      <c r="AC178" s="34"/>
      <c r="AD178" s="34"/>
      <c r="AE178" s="34"/>
      <c r="AR178" s="196" t="s">
        <v>286</v>
      </c>
      <c r="AT178" s="196" t="s">
        <v>123</v>
      </c>
      <c r="AU178" s="196" t="s">
        <v>85</v>
      </c>
      <c r="AY178" s="15" t="s">
        <v>120</v>
      </c>
      <c r="BE178" s="197">
        <f>IF(N178="základní",J178,0)</f>
        <v>0</v>
      </c>
      <c r="BF178" s="197">
        <f>IF(N178="snížená",J178,0)</f>
        <v>0</v>
      </c>
      <c r="BG178" s="197">
        <f>IF(N178="zákl. přenesená",J178,0)</f>
        <v>0</v>
      </c>
      <c r="BH178" s="197">
        <f>IF(N178="sníž. přenesená",J178,0)</f>
        <v>0</v>
      </c>
      <c r="BI178" s="197">
        <f>IF(N178="nulová",J178,0)</f>
        <v>0</v>
      </c>
      <c r="BJ178" s="15" t="s">
        <v>85</v>
      </c>
      <c r="BK178" s="197">
        <f>ROUND(I178*H178,2)</f>
        <v>0</v>
      </c>
      <c r="BL178" s="15" t="s">
        <v>286</v>
      </c>
      <c r="BM178" s="196" t="s">
        <v>356</v>
      </c>
    </row>
    <row r="179" s="2" customFormat="1" ht="44.25" customHeight="1">
      <c r="A179" s="34"/>
      <c r="B179" s="184"/>
      <c r="C179" s="185" t="s">
        <v>357</v>
      </c>
      <c r="D179" s="185" t="s">
        <v>123</v>
      </c>
      <c r="E179" s="186" t="s">
        <v>358</v>
      </c>
      <c r="F179" s="187" t="s">
        <v>359</v>
      </c>
      <c r="G179" s="188" t="s">
        <v>126</v>
      </c>
      <c r="H179" s="189">
        <v>2</v>
      </c>
      <c r="I179" s="190"/>
      <c r="J179" s="191">
        <f>ROUND(I179*H179,2)</f>
        <v>0</v>
      </c>
      <c r="K179" s="187" t="s">
        <v>127</v>
      </c>
      <c r="L179" s="35"/>
      <c r="M179" s="192" t="s">
        <v>1</v>
      </c>
      <c r="N179" s="193" t="s">
        <v>42</v>
      </c>
      <c r="O179" s="73"/>
      <c r="P179" s="194">
        <f>O179*H179</f>
        <v>0</v>
      </c>
      <c r="Q179" s="194">
        <v>0</v>
      </c>
      <c r="R179" s="194">
        <f>Q179*H179</f>
        <v>0</v>
      </c>
      <c r="S179" s="194">
        <v>0</v>
      </c>
      <c r="T179" s="195">
        <f>S179*H179</f>
        <v>0</v>
      </c>
      <c r="U179" s="34"/>
      <c r="V179" s="34"/>
      <c r="W179" s="34"/>
      <c r="X179" s="34"/>
      <c r="Y179" s="34"/>
      <c r="Z179" s="34"/>
      <c r="AA179" s="34"/>
      <c r="AB179" s="34"/>
      <c r="AC179" s="34"/>
      <c r="AD179" s="34"/>
      <c r="AE179" s="34"/>
      <c r="AR179" s="196" t="s">
        <v>286</v>
      </c>
      <c r="AT179" s="196" t="s">
        <v>123</v>
      </c>
      <c r="AU179" s="196" t="s">
        <v>85</v>
      </c>
      <c r="AY179" s="15" t="s">
        <v>120</v>
      </c>
      <c r="BE179" s="197">
        <f>IF(N179="základní",J179,0)</f>
        <v>0</v>
      </c>
      <c r="BF179" s="197">
        <f>IF(N179="snížená",J179,0)</f>
        <v>0</v>
      </c>
      <c r="BG179" s="197">
        <f>IF(N179="zákl. přenesená",J179,0)</f>
        <v>0</v>
      </c>
      <c r="BH179" s="197">
        <f>IF(N179="sníž. přenesená",J179,0)</f>
        <v>0</v>
      </c>
      <c r="BI179" s="197">
        <f>IF(N179="nulová",J179,0)</f>
        <v>0</v>
      </c>
      <c r="BJ179" s="15" t="s">
        <v>85</v>
      </c>
      <c r="BK179" s="197">
        <f>ROUND(I179*H179,2)</f>
        <v>0</v>
      </c>
      <c r="BL179" s="15" t="s">
        <v>286</v>
      </c>
      <c r="BM179" s="196" t="s">
        <v>360</v>
      </c>
    </row>
    <row r="180" s="2" customFormat="1" ht="44.25" customHeight="1">
      <c r="A180" s="34"/>
      <c r="B180" s="184"/>
      <c r="C180" s="185" t="s">
        <v>361</v>
      </c>
      <c r="D180" s="185" t="s">
        <v>123</v>
      </c>
      <c r="E180" s="186" t="s">
        <v>362</v>
      </c>
      <c r="F180" s="187" t="s">
        <v>363</v>
      </c>
      <c r="G180" s="188" t="s">
        <v>126</v>
      </c>
      <c r="H180" s="189">
        <v>6</v>
      </c>
      <c r="I180" s="190"/>
      <c r="J180" s="191">
        <f>ROUND(I180*H180,2)</f>
        <v>0</v>
      </c>
      <c r="K180" s="187" t="s">
        <v>127</v>
      </c>
      <c r="L180" s="35"/>
      <c r="M180" s="192" t="s">
        <v>1</v>
      </c>
      <c r="N180" s="193" t="s">
        <v>42</v>
      </c>
      <c r="O180" s="73"/>
      <c r="P180" s="194">
        <f>O180*H180</f>
        <v>0</v>
      </c>
      <c r="Q180" s="194">
        <v>0</v>
      </c>
      <c r="R180" s="194">
        <f>Q180*H180</f>
        <v>0</v>
      </c>
      <c r="S180" s="194">
        <v>0</v>
      </c>
      <c r="T180" s="195">
        <f>S180*H180</f>
        <v>0</v>
      </c>
      <c r="U180" s="34"/>
      <c r="V180" s="34"/>
      <c r="W180" s="34"/>
      <c r="X180" s="34"/>
      <c r="Y180" s="34"/>
      <c r="Z180" s="34"/>
      <c r="AA180" s="34"/>
      <c r="AB180" s="34"/>
      <c r="AC180" s="34"/>
      <c r="AD180" s="34"/>
      <c r="AE180" s="34"/>
      <c r="AR180" s="196" t="s">
        <v>286</v>
      </c>
      <c r="AT180" s="196" t="s">
        <v>123</v>
      </c>
      <c r="AU180" s="196" t="s">
        <v>85</v>
      </c>
      <c r="AY180" s="15" t="s">
        <v>120</v>
      </c>
      <c r="BE180" s="197">
        <f>IF(N180="základní",J180,0)</f>
        <v>0</v>
      </c>
      <c r="BF180" s="197">
        <f>IF(N180="snížená",J180,0)</f>
        <v>0</v>
      </c>
      <c r="BG180" s="197">
        <f>IF(N180="zákl. přenesená",J180,0)</f>
        <v>0</v>
      </c>
      <c r="BH180" s="197">
        <f>IF(N180="sníž. přenesená",J180,0)</f>
        <v>0</v>
      </c>
      <c r="BI180" s="197">
        <f>IF(N180="nulová",J180,0)</f>
        <v>0</v>
      </c>
      <c r="BJ180" s="15" t="s">
        <v>85</v>
      </c>
      <c r="BK180" s="197">
        <f>ROUND(I180*H180,2)</f>
        <v>0</v>
      </c>
      <c r="BL180" s="15" t="s">
        <v>286</v>
      </c>
      <c r="BM180" s="196" t="s">
        <v>364</v>
      </c>
    </row>
    <row r="181" s="2" customFormat="1" ht="33" customHeight="1">
      <c r="A181" s="34"/>
      <c r="B181" s="184"/>
      <c r="C181" s="185" t="s">
        <v>365</v>
      </c>
      <c r="D181" s="185" t="s">
        <v>123</v>
      </c>
      <c r="E181" s="186" t="s">
        <v>366</v>
      </c>
      <c r="F181" s="187" t="s">
        <v>367</v>
      </c>
      <c r="G181" s="188" t="s">
        <v>151</v>
      </c>
      <c r="H181" s="189">
        <v>1.992</v>
      </c>
      <c r="I181" s="190"/>
      <c r="J181" s="191">
        <f>ROUND(I181*H181,2)</f>
        <v>0</v>
      </c>
      <c r="K181" s="187" t="s">
        <v>127</v>
      </c>
      <c r="L181" s="35"/>
      <c r="M181" s="192" t="s">
        <v>1</v>
      </c>
      <c r="N181" s="193" t="s">
        <v>42</v>
      </c>
      <c r="O181" s="73"/>
      <c r="P181" s="194">
        <f>O181*H181</f>
        <v>0</v>
      </c>
      <c r="Q181" s="194">
        <v>0</v>
      </c>
      <c r="R181" s="194">
        <f>Q181*H181</f>
        <v>0</v>
      </c>
      <c r="S181" s="194">
        <v>0</v>
      </c>
      <c r="T181" s="195">
        <f>S181*H181</f>
        <v>0</v>
      </c>
      <c r="U181" s="34"/>
      <c r="V181" s="34"/>
      <c r="W181" s="34"/>
      <c r="X181" s="34"/>
      <c r="Y181" s="34"/>
      <c r="Z181" s="34"/>
      <c r="AA181" s="34"/>
      <c r="AB181" s="34"/>
      <c r="AC181" s="34"/>
      <c r="AD181" s="34"/>
      <c r="AE181" s="34"/>
      <c r="AR181" s="196" t="s">
        <v>286</v>
      </c>
      <c r="AT181" s="196" t="s">
        <v>123</v>
      </c>
      <c r="AU181" s="196" t="s">
        <v>85</v>
      </c>
      <c r="AY181" s="15" t="s">
        <v>120</v>
      </c>
      <c r="BE181" s="197">
        <f>IF(N181="základní",J181,0)</f>
        <v>0</v>
      </c>
      <c r="BF181" s="197">
        <f>IF(N181="snížená",J181,0)</f>
        <v>0</v>
      </c>
      <c r="BG181" s="197">
        <f>IF(N181="zákl. přenesená",J181,0)</f>
        <v>0</v>
      </c>
      <c r="BH181" s="197">
        <f>IF(N181="sníž. přenesená",J181,0)</f>
        <v>0</v>
      </c>
      <c r="BI181" s="197">
        <f>IF(N181="nulová",J181,0)</f>
        <v>0</v>
      </c>
      <c r="BJ181" s="15" t="s">
        <v>85</v>
      </c>
      <c r="BK181" s="197">
        <f>ROUND(I181*H181,2)</f>
        <v>0</v>
      </c>
      <c r="BL181" s="15" t="s">
        <v>286</v>
      </c>
      <c r="BM181" s="196" t="s">
        <v>368</v>
      </c>
    </row>
    <row r="182" s="2" customFormat="1" ht="44.25" customHeight="1">
      <c r="A182" s="34"/>
      <c r="B182" s="184"/>
      <c r="C182" s="185" t="s">
        <v>369</v>
      </c>
      <c r="D182" s="185" t="s">
        <v>123</v>
      </c>
      <c r="E182" s="186" t="s">
        <v>370</v>
      </c>
      <c r="F182" s="187" t="s">
        <v>371</v>
      </c>
      <c r="G182" s="188" t="s">
        <v>151</v>
      </c>
      <c r="H182" s="189">
        <v>49.058</v>
      </c>
      <c r="I182" s="190"/>
      <c r="J182" s="191">
        <f>ROUND(I182*H182,2)</f>
        <v>0</v>
      </c>
      <c r="K182" s="187" t="s">
        <v>127</v>
      </c>
      <c r="L182" s="35"/>
      <c r="M182" s="208" t="s">
        <v>1</v>
      </c>
      <c r="N182" s="209" t="s">
        <v>42</v>
      </c>
      <c r="O182" s="210"/>
      <c r="P182" s="211">
        <f>O182*H182</f>
        <v>0</v>
      </c>
      <c r="Q182" s="211">
        <v>0</v>
      </c>
      <c r="R182" s="211">
        <f>Q182*H182</f>
        <v>0</v>
      </c>
      <c r="S182" s="211">
        <v>0</v>
      </c>
      <c r="T182" s="212">
        <f>S182*H182</f>
        <v>0</v>
      </c>
      <c r="U182" s="34"/>
      <c r="V182" s="34"/>
      <c r="W182" s="34"/>
      <c r="X182" s="34"/>
      <c r="Y182" s="34"/>
      <c r="Z182" s="34"/>
      <c r="AA182" s="34"/>
      <c r="AB182" s="34"/>
      <c r="AC182" s="34"/>
      <c r="AD182" s="34"/>
      <c r="AE182" s="34"/>
      <c r="AR182" s="196" t="s">
        <v>286</v>
      </c>
      <c r="AT182" s="196" t="s">
        <v>123</v>
      </c>
      <c r="AU182" s="196" t="s">
        <v>85</v>
      </c>
      <c r="AY182" s="15" t="s">
        <v>120</v>
      </c>
      <c r="BE182" s="197">
        <f>IF(N182="základní",J182,0)</f>
        <v>0</v>
      </c>
      <c r="BF182" s="197">
        <f>IF(N182="snížená",J182,0)</f>
        <v>0</v>
      </c>
      <c r="BG182" s="197">
        <f>IF(N182="zákl. přenesená",J182,0)</f>
        <v>0</v>
      </c>
      <c r="BH182" s="197">
        <f>IF(N182="sníž. přenesená",J182,0)</f>
        <v>0</v>
      </c>
      <c r="BI182" s="197">
        <f>IF(N182="nulová",J182,0)</f>
        <v>0</v>
      </c>
      <c r="BJ182" s="15" t="s">
        <v>85</v>
      </c>
      <c r="BK182" s="197">
        <f>ROUND(I182*H182,2)</f>
        <v>0</v>
      </c>
      <c r="BL182" s="15" t="s">
        <v>286</v>
      </c>
      <c r="BM182" s="196" t="s">
        <v>372</v>
      </c>
    </row>
    <row r="183" s="2" customFormat="1" ht="6.96" customHeight="1">
      <c r="A183" s="34"/>
      <c r="B183" s="56"/>
      <c r="C183" s="57"/>
      <c r="D183" s="57"/>
      <c r="E183" s="57"/>
      <c r="F183" s="57"/>
      <c r="G183" s="57"/>
      <c r="H183" s="57"/>
      <c r="I183" s="144"/>
      <c r="J183" s="57"/>
      <c r="K183" s="57"/>
      <c r="L183" s="35"/>
      <c r="M183" s="34"/>
      <c r="O183" s="34"/>
      <c r="P183" s="34"/>
      <c r="Q183" s="34"/>
      <c r="R183" s="34"/>
      <c r="S183" s="34"/>
      <c r="T183" s="34"/>
      <c r="U183" s="34"/>
      <c r="V183" s="34"/>
      <c r="W183" s="34"/>
      <c r="X183" s="34"/>
      <c r="Y183" s="34"/>
      <c r="Z183" s="34"/>
      <c r="AA183" s="34"/>
      <c r="AB183" s="34"/>
      <c r="AC183" s="34"/>
      <c r="AD183" s="34"/>
      <c r="AE183" s="34"/>
    </row>
  </sheetData>
  <autoFilter ref="C118:K182"/>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1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16"/>
      <c r="L2" s="14" t="s">
        <v>5</v>
      </c>
      <c r="M2" s="1"/>
      <c r="N2" s="1"/>
      <c r="O2" s="1"/>
      <c r="P2" s="1"/>
      <c r="Q2" s="1"/>
      <c r="R2" s="1"/>
      <c r="S2" s="1"/>
      <c r="T2" s="1"/>
      <c r="U2" s="1"/>
      <c r="V2" s="1"/>
      <c r="AT2" s="15" t="s">
        <v>90</v>
      </c>
    </row>
    <row r="3" s="1" customFormat="1" ht="6.96" customHeight="1">
      <c r="B3" s="16"/>
      <c r="C3" s="17"/>
      <c r="D3" s="17"/>
      <c r="E3" s="17"/>
      <c r="F3" s="17"/>
      <c r="G3" s="17"/>
      <c r="H3" s="17"/>
      <c r="I3" s="117"/>
      <c r="J3" s="17"/>
      <c r="K3" s="17"/>
      <c r="L3" s="18"/>
      <c r="AT3" s="15" t="s">
        <v>87</v>
      </c>
    </row>
    <row r="4" s="1" customFormat="1" ht="24.96" customHeight="1">
      <c r="B4" s="18"/>
      <c r="D4" s="19" t="s">
        <v>94</v>
      </c>
      <c r="I4" s="116"/>
      <c r="L4" s="18"/>
      <c r="M4" s="118" t="s">
        <v>10</v>
      </c>
      <c r="AT4" s="15" t="s">
        <v>3</v>
      </c>
    </row>
    <row r="5" s="1" customFormat="1" ht="6.96" customHeight="1">
      <c r="B5" s="18"/>
      <c r="I5" s="116"/>
      <c r="L5" s="18"/>
    </row>
    <row r="6" s="1" customFormat="1" ht="12" customHeight="1">
      <c r="B6" s="18"/>
      <c r="D6" s="28" t="s">
        <v>16</v>
      </c>
      <c r="I6" s="116"/>
      <c r="L6" s="18"/>
    </row>
    <row r="7" s="1" customFormat="1" ht="16.5" customHeight="1">
      <c r="B7" s="18"/>
      <c r="E7" s="119" t="str">
        <f>'Rekapitulace zakázky'!K6</f>
        <v>Výměna kolejnic v úseku Brno-Maloměřice - Blansko</v>
      </c>
      <c r="F7" s="28"/>
      <c r="G7" s="28"/>
      <c r="H7" s="28"/>
      <c r="I7" s="116"/>
      <c r="L7" s="18"/>
    </row>
    <row r="8" s="2" customFormat="1" ht="12" customHeight="1">
      <c r="A8" s="34"/>
      <c r="B8" s="35"/>
      <c r="C8" s="34"/>
      <c r="D8" s="28" t="s">
        <v>95</v>
      </c>
      <c r="E8" s="34"/>
      <c r="F8" s="34"/>
      <c r="G8" s="34"/>
      <c r="H8" s="34"/>
      <c r="I8" s="120"/>
      <c r="J8" s="34"/>
      <c r="K8" s="34"/>
      <c r="L8" s="51"/>
      <c r="S8" s="34"/>
      <c r="T8" s="34"/>
      <c r="U8" s="34"/>
      <c r="V8" s="34"/>
      <c r="W8" s="34"/>
      <c r="X8" s="34"/>
      <c r="Y8" s="34"/>
      <c r="Z8" s="34"/>
      <c r="AA8" s="34"/>
      <c r="AB8" s="34"/>
      <c r="AC8" s="34"/>
      <c r="AD8" s="34"/>
      <c r="AE8" s="34"/>
    </row>
    <row r="9" s="2" customFormat="1" ht="16.5" customHeight="1">
      <c r="A9" s="34"/>
      <c r="B9" s="35"/>
      <c r="C9" s="34"/>
      <c r="D9" s="34"/>
      <c r="E9" s="63" t="s">
        <v>373</v>
      </c>
      <c r="F9" s="34"/>
      <c r="G9" s="34"/>
      <c r="H9" s="34"/>
      <c r="I9" s="120"/>
      <c r="J9" s="34"/>
      <c r="K9" s="34"/>
      <c r="L9" s="51"/>
      <c r="S9" s="34"/>
      <c r="T9" s="34"/>
      <c r="U9" s="34"/>
      <c r="V9" s="34"/>
      <c r="W9" s="34"/>
      <c r="X9" s="34"/>
      <c r="Y9" s="34"/>
      <c r="Z9" s="34"/>
      <c r="AA9" s="34"/>
      <c r="AB9" s="34"/>
      <c r="AC9" s="34"/>
      <c r="AD9" s="34"/>
      <c r="AE9" s="34"/>
    </row>
    <row r="10" s="2" customFormat="1">
      <c r="A10" s="34"/>
      <c r="B10" s="35"/>
      <c r="C10" s="34"/>
      <c r="D10" s="34"/>
      <c r="E10" s="34"/>
      <c r="F10" s="34"/>
      <c r="G10" s="34"/>
      <c r="H10" s="34"/>
      <c r="I10" s="120"/>
      <c r="J10" s="34"/>
      <c r="K10" s="34"/>
      <c r="L10" s="51"/>
      <c r="S10" s="34"/>
      <c r="T10" s="34"/>
      <c r="U10" s="34"/>
      <c r="V10" s="34"/>
      <c r="W10" s="34"/>
      <c r="X10" s="34"/>
      <c r="Y10" s="34"/>
      <c r="Z10" s="34"/>
      <c r="AA10" s="34"/>
      <c r="AB10" s="34"/>
      <c r="AC10" s="34"/>
      <c r="AD10" s="34"/>
      <c r="AE10" s="34"/>
    </row>
    <row r="11" s="2" customFormat="1" ht="12" customHeight="1">
      <c r="A11" s="34"/>
      <c r="B11" s="35"/>
      <c r="C11" s="34"/>
      <c r="D11" s="28" t="s">
        <v>18</v>
      </c>
      <c r="E11" s="34"/>
      <c r="F11" s="23" t="s">
        <v>1</v>
      </c>
      <c r="G11" s="34"/>
      <c r="H11" s="34"/>
      <c r="I11" s="121" t="s">
        <v>19</v>
      </c>
      <c r="J11" s="23" t="s">
        <v>1</v>
      </c>
      <c r="K11" s="34"/>
      <c r="L11" s="51"/>
      <c r="S11" s="34"/>
      <c r="T11" s="34"/>
      <c r="U11" s="34"/>
      <c r="V11" s="34"/>
      <c r="W11" s="34"/>
      <c r="X11" s="34"/>
      <c r="Y11" s="34"/>
      <c r="Z11" s="34"/>
      <c r="AA11" s="34"/>
      <c r="AB11" s="34"/>
      <c r="AC11" s="34"/>
      <c r="AD11" s="34"/>
      <c r="AE11" s="34"/>
    </row>
    <row r="12" s="2" customFormat="1" ht="12" customHeight="1">
      <c r="A12" s="34"/>
      <c r="B12" s="35"/>
      <c r="C12" s="34"/>
      <c r="D12" s="28" t="s">
        <v>20</v>
      </c>
      <c r="E12" s="34"/>
      <c r="F12" s="23" t="s">
        <v>21</v>
      </c>
      <c r="G12" s="34"/>
      <c r="H12" s="34"/>
      <c r="I12" s="121" t="s">
        <v>22</v>
      </c>
      <c r="J12" s="65" t="str">
        <f>'Rekapitulace zakázky'!AN8</f>
        <v>5. 2. 2020</v>
      </c>
      <c r="K12" s="34"/>
      <c r="L12" s="51"/>
      <c r="S12" s="34"/>
      <c r="T12" s="34"/>
      <c r="U12" s="34"/>
      <c r="V12" s="34"/>
      <c r="W12" s="34"/>
      <c r="X12" s="34"/>
      <c r="Y12" s="34"/>
      <c r="Z12" s="34"/>
      <c r="AA12" s="34"/>
      <c r="AB12" s="34"/>
      <c r="AC12" s="34"/>
      <c r="AD12" s="34"/>
      <c r="AE12" s="34"/>
    </row>
    <row r="13" s="2" customFormat="1" ht="10.8" customHeight="1">
      <c r="A13" s="34"/>
      <c r="B13" s="35"/>
      <c r="C13" s="34"/>
      <c r="D13" s="34"/>
      <c r="E13" s="34"/>
      <c r="F13" s="34"/>
      <c r="G13" s="34"/>
      <c r="H13" s="34"/>
      <c r="I13" s="120"/>
      <c r="J13" s="34"/>
      <c r="K13" s="34"/>
      <c r="L13" s="51"/>
      <c r="S13" s="34"/>
      <c r="T13" s="34"/>
      <c r="U13" s="34"/>
      <c r="V13" s="34"/>
      <c r="W13" s="34"/>
      <c r="X13" s="34"/>
      <c r="Y13" s="34"/>
      <c r="Z13" s="34"/>
      <c r="AA13" s="34"/>
      <c r="AB13" s="34"/>
      <c r="AC13" s="34"/>
      <c r="AD13" s="34"/>
      <c r="AE13" s="34"/>
    </row>
    <row r="14" s="2" customFormat="1" ht="12" customHeight="1">
      <c r="A14" s="34"/>
      <c r="B14" s="35"/>
      <c r="C14" s="34"/>
      <c r="D14" s="28" t="s">
        <v>24</v>
      </c>
      <c r="E14" s="34"/>
      <c r="F14" s="34"/>
      <c r="G14" s="34"/>
      <c r="H14" s="34"/>
      <c r="I14" s="121" t="s">
        <v>25</v>
      </c>
      <c r="J14" s="23" t="s">
        <v>26</v>
      </c>
      <c r="K14" s="34"/>
      <c r="L14" s="51"/>
      <c r="S14" s="34"/>
      <c r="T14" s="34"/>
      <c r="U14" s="34"/>
      <c r="V14" s="34"/>
      <c r="W14" s="34"/>
      <c r="X14" s="34"/>
      <c r="Y14" s="34"/>
      <c r="Z14" s="34"/>
      <c r="AA14" s="34"/>
      <c r="AB14" s="34"/>
      <c r="AC14" s="34"/>
      <c r="AD14" s="34"/>
      <c r="AE14" s="34"/>
    </row>
    <row r="15" s="2" customFormat="1" ht="18" customHeight="1">
      <c r="A15" s="34"/>
      <c r="B15" s="35"/>
      <c r="C15" s="34"/>
      <c r="D15" s="34"/>
      <c r="E15" s="23" t="s">
        <v>27</v>
      </c>
      <c r="F15" s="34"/>
      <c r="G15" s="34"/>
      <c r="H15" s="34"/>
      <c r="I15" s="121" t="s">
        <v>28</v>
      </c>
      <c r="J15" s="23" t="s">
        <v>29</v>
      </c>
      <c r="K15" s="34"/>
      <c r="L15" s="51"/>
      <c r="S15" s="34"/>
      <c r="T15" s="34"/>
      <c r="U15" s="34"/>
      <c r="V15" s="34"/>
      <c r="W15" s="34"/>
      <c r="X15" s="34"/>
      <c r="Y15" s="34"/>
      <c r="Z15" s="34"/>
      <c r="AA15" s="34"/>
      <c r="AB15" s="34"/>
      <c r="AC15" s="34"/>
      <c r="AD15" s="34"/>
      <c r="AE15" s="34"/>
    </row>
    <row r="16" s="2" customFormat="1" ht="6.96" customHeight="1">
      <c r="A16" s="34"/>
      <c r="B16" s="35"/>
      <c r="C16" s="34"/>
      <c r="D16" s="34"/>
      <c r="E16" s="34"/>
      <c r="F16" s="34"/>
      <c r="G16" s="34"/>
      <c r="H16" s="34"/>
      <c r="I16" s="120"/>
      <c r="J16" s="34"/>
      <c r="K16" s="34"/>
      <c r="L16" s="51"/>
      <c r="S16" s="34"/>
      <c r="T16" s="34"/>
      <c r="U16" s="34"/>
      <c r="V16" s="34"/>
      <c r="W16" s="34"/>
      <c r="X16" s="34"/>
      <c r="Y16" s="34"/>
      <c r="Z16" s="34"/>
      <c r="AA16" s="34"/>
      <c r="AB16" s="34"/>
      <c r="AC16" s="34"/>
      <c r="AD16" s="34"/>
      <c r="AE16" s="34"/>
    </row>
    <row r="17" s="2" customFormat="1" ht="12" customHeight="1">
      <c r="A17" s="34"/>
      <c r="B17" s="35"/>
      <c r="C17" s="34"/>
      <c r="D17" s="28" t="s">
        <v>30</v>
      </c>
      <c r="E17" s="34"/>
      <c r="F17" s="34"/>
      <c r="G17" s="34"/>
      <c r="H17" s="34"/>
      <c r="I17" s="121" t="s">
        <v>25</v>
      </c>
      <c r="J17" s="29" t="str">
        <f>'Rekapitulace zakázky'!AN13</f>
        <v>Vyplň údaj</v>
      </c>
      <c r="K17" s="34"/>
      <c r="L17" s="51"/>
      <c r="S17" s="34"/>
      <c r="T17" s="34"/>
      <c r="U17" s="34"/>
      <c r="V17" s="34"/>
      <c r="W17" s="34"/>
      <c r="X17" s="34"/>
      <c r="Y17" s="34"/>
      <c r="Z17" s="34"/>
      <c r="AA17" s="34"/>
      <c r="AB17" s="34"/>
      <c r="AC17" s="34"/>
      <c r="AD17" s="34"/>
      <c r="AE17" s="34"/>
    </row>
    <row r="18" s="2" customFormat="1" ht="18" customHeight="1">
      <c r="A18" s="34"/>
      <c r="B18" s="35"/>
      <c r="C18" s="34"/>
      <c r="D18" s="34"/>
      <c r="E18" s="29" t="str">
        <f>'Rekapitulace zakázky'!E14</f>
        <v>Vyplň údaj</v>
      </c>
      <c r="F18" s="23"/>
      <c r="G18" s="23"/>
      <c r="H18" s="23"/>
      <c r="I18" s="121" t="s">
        <v>28</v>
      </c>
      <c r="J18" s="29" t="str">
        <f>'Rekapitulace zakázky'!AN14</f>
        <v>Vyplň údaj</v>
      </c>
      <c r="K18" s="34"/>
      <c r="L18" s="51"/>
      <c r="S18" s="34"/>
      <c r="T18" s="34"/>
      <c r="U18" s="34"/>
      <c r="V18" s="34"/>
      <c r="W18" s="34"/>
      <c r="X18" s="34"/>
      <c r="Y18" s="34"/>
      <c r="Z18" s="34"/>
      <c r="AA18" s="34"/>
      <c r="AB18" s="34"/>
      <c r="AC18" s="34"/>
      <c r="AD18" s="34"/>
      <c r="AE18" s="34"/>
    </row>
    <row r="19" s="2" customFormat="1" ht="6.96" customHeight="1">
      <c r="A19" s="34"/>
      <c r="B19" s="35"/>
      <c r="C19" s="34"/>
      <c r="D19" s="34"/>
      <c r="E19" s="34"/>
      <c r="F19" s="34"/>
      <c r="G19" s="34"/>
      <c r="H19" s="34"/>
      <c r="I19" s="120"/>
      <c r="J19" s="34"/>
      <c r="K19" s="34"/>
      <c r="L19" s="51"/>
      <c r="S19" s="34"/>
      <c r="T19" s="34"/>
      <c r="U19" s="34"/>
      <c r="V19" s="34"/>
      <c r="W19" s="34"/>
      <c r="X19" s="34"/>
      <c r="Y19" s="34"/>
      <c r="Z19" s="34"/>
      <c r="AA19" s="34"/>
      <c r="AB19" s="34"/>
      <c r="AC19" s="34"/>
      <c r="AD19" s="34"/>
      <c r="AE19" s="34"/>
    </row>
    <row r="20" s="2" customFormat="1" ht="12" customHeight="1">
      <c r="A20" s="34"/>
      <c r="B20" s="35"/>
      <c r="C20" s="34"/>
      <c r="D20" s="28" t="s">
        <v>32</v>
      </c>
      <c r="E20" s="34"/>
      <c r="F20" s="34"/>
      <c r="G20" s="34"/>
      <c r="H20" s="34"/>
      <c r="I20" s="121" t="s">
        <v>25</v>
      </c>
      <c r="J20" s="23" t="str">
        <f>IF('Rekapitulace zakázky'!AN16="","",'Rekapitulace zakázky'!AN16)</f>
        <v/>
      </c>
      <c r="K20" s="34"/>
      <c r="L20" s="51"/>
      <c r="S20" s="34"/>
      <c r="T20" s="34"/>
      <c r="U20" s="34"/>
      <c r="V20" s="34"/>
      <c r="W20" s="34"/>
      <c r="X20" s="34"/>
      <c r="Y20" s="34"/>
      <c r="Z20" s="34"/>
      <c r="AA20" s="34"/>
      <c r="AB20" s="34"/>
      <c r="AC20" s="34"/>
      <c r="AD20" s="34"/>
      <c r="AE20" s="34"/>
    </row>
    <row r="21" s="2" customFormat="1" ht="18" customHeight="1">
      <c r="A21" s="34"/>
      <c r="B21" s="35"/>
      <c r="C21" s="34"/>
      <c r="D21" s="34"/>
      <c r="E21" s="23" t="str">
        <f>IF('Rekapitulace zakázky'!E17="","",'Rekapitulace zakázky'!E17)</f>
        <v xml:space="preserve"> </v>
      </c>
      <c r="F21" s="34"/>
      <c r="G21" s="34"/>
      <c r="H21" s="34"/>
      <c r="I21" s="121" t="s">
        <v>28</v>
      </c>
      <c r="J21" s="23" t="str">
        <f>IF('Rekapitulace zakázky'!AN17="","",'Rekapitulace zakázky'!AN17)</f>
        <v/>
      </c>
      <c r="K21" s="34"/>
      <c r="L21" s="51"/>
      <c r="S21" s="34"/>
      <c r="T21" s="34"/>
      <c r="U21" s="34"/>
      <c r="V21" s="34"/>
      <c r="W21" s="34"/>
      <c r="X21" s="34"/>
      <c r="Y21" s="34"/>
      <c r="Z21" s="34"/>
      <c r="AA21" s="34"/>
      <c r="AB21" s="34"/>
      <c r="AC21" s="34"/>
      <c r="AD21" s="34"/>
      <c r="AE21" s="34"/>
    </row>
    <row r="22" s="2" customFormat="1" ht="6.96" customHeight="1">
      <c r="A22" s="34"/>
      <c r="B22" s="35"/>
      <c r="C22" s="34"/>
      <c r="D22" s="34"/>
      <c r="E22" s="34"/>
      <c r="F22" s="34"/>
      <c r="G22" s="34"/>
      <c r="H22" s="34"/>
      <c r="I22" s="120"/>
      <c r="J22" s="34"/>
      <c r="K22" s="34"/>
      <c r="L22" s="51"/>
      <c r="S22" s="34"/>
      <c r="T22" s="34"/>
      <c r="U22" s="34"/>
      <c r="V22" s="34"/>
      <c r="W22" s="34"/>
      <c r="X22" s="34"/>
      <c r="Y22" s="34"/>
      <c r="Z22" s="34"/>
      <c r="AA22" s="34"/>
      <c r="AB22" s="34"/>
      <c r="AC22" s="34"/>
      <c r="AD22" s="34"/>
      <c r="AE22" s="34"/>
    </row>
    <row r="23" s="2" customFormat="1" ht="12" customHeight="1">
      <c r="A23" s="34"/>
      <c r="B23" s="35"/>
      <c r="C23" s="34"/>
      <c r="D23" s="28" t="s">
        <v>35</v>
      </c>
      <c r="E23" s="34"/>
      <c r="F23" s="34"/>
      <c r="G23" s="34"/>
      <c r="H23" s="34"/>
      <c r="I23" s="121" t="s">
        <v>25</v>
      </c>
      <c r="J23" s="23" t="str">
        <f>IF('Rekapitulace zakázky'!AN19="","",'Rekapitulace zakázky'!AN19)</f>
        <v/>
      </c>
      <c r="K23" s="34"/>
      <c r="L23" s="51"/>
      <c r="S23" s="34"/>
      <c r="T23" s="34"/>
      <c r="U23" s="34"/>
      <c r="V23" s="34"/>
      <c r="W23" s="34"/>
      <c r="X23" s="34"/>
      <c r="Y23" s="34"/>
      <c r="Z23" s="34"/>
      <c r="AA23" s="34"/>
      <c r="AB23" s="34"/>
      <c r="AC23" s="34"/>
      <c r="AD23" s="34"/>
      <c r="AE23" s="34"/>
    </row>
    <row r="24" s="2" customFormat="1" ht="18" customHeight="1">
      <c r="A24" s="34"/>
      <c r="B24" s="35"/>
      <c r="C24" s="34"/>
      <c r="D24" s="34"/>
      <c r="E24" s="23" t="str">
        <f>IF('Rekapitulace zakázky'!E20="","",'Rekapitulace zakázky'!E20)</f>
        <v xml:space="preserve"> </v>
      </c>
      <c r="F24" s="34"/>
      <c r="G24" s="34"/>
      <c r="H24" s="34"/>
      <c r="I24" s="121" t="s">
        <v>28</v>
      </c>
      <c r="J24" s="23" t="str">
        <f>IF('Rekapitulace zakázky'!AN20="","",'Rekapitulace zakázky'!AN20)</f>
        <v/>
      </c>
      <c r="K24" s="34"/>
      <c r="L24" s="51"/>
      <c r="S24" s="34"/>
      <c r="T24" s="34"/>
      <c r="U24" s="34"/>
      <c r="V24" s="34"/>
      <c r="W24" s="34"/>
      <c r="X24" s="34"/>
      <c r="Y24" s="34"/>
      <c r="Z24" s="34"/>
      <c r="AA24" s="34"/>
      <c r="AB24" s="34"/>
      <c r="AC24" s="34"/>
      <c r="AD24" s="34"/>
      <c r="AE24" s="34"/>
    </row>
    <row r="25" s="2" customFormat="1" ht="6.96" customHeight="1">
      <c r="A25" s="34"/>
      <c r="B25" s="35"/>
      <c r="C25" s="34"/>
      <c r="D25" s="34"/>
      <c r="E25" s="34"/>
      <c r="F25" s="34"/>
      <c r="G25" s="34"/>
      <c r="H25" s="34"/>
      <c r="I25" s="120"/>
      <c r="J25" s="34"/>
      <c r="K25" s="34"/>
      <c r="L25" s="51"/>
      <c r="S25" s="34"/>
      <c r="T25" s="34"/>
      <c r="U25" s="34"/>
      <c r="V25" s="34"/>
      <c r="W25" s="34"/>
      <c r="X25" s="34"/>
      <c r="Y25" s="34"/>
      <c r="Z25" s="34"/>
      <c r="AA25" s="34"/>
      <c r="AB25" s="34"/>
      <c r="AC25" s="34"/>
      <c r="AD25" s="34"/>
      <c r="AE25" s="34"/>
    </row>
    <row r="26" s="2" customFormat="1" ht="12" customHeight="1">
      <c r="A26" s="34"/>
      <c r="B26" s="35"/>
      <c r="C26" s="34"/>
      <c r="D26" s="28" t="s">
        <v>36</v>
      </c>
      <c r="E26" s="34"/>
      <c r="F26" s="34"/>
      <c r="G26" s="34"/>
      <c r="H26" s="34"/>
      <c r="I26" s="120"/>
      <c r="J26" s="34"/>
      <c r="K26" s="34"/>
      <c r="L26" s="51"/>
      <c r="S26" s="34"/>
      <c r="T26" s="34"/>
      <c r="U26" s="34"/>
      <c r="V26" s="34"/>
      <c r="W26" s="34"/>
      <c r="X26" s="34"/>
      <c r="Y26" s="34"/>
      <c r="Z26" s="34"/>
      <c r="AA26" s="34"/>
      <c r="AB26" s="34"/>
      <c r="AC26" s="34"/>
      <c r="AD26" s="34"/>
      <c r="AE26" s="34"/>
    </row>
    <row r="27" s="8" customFormat="1" ht="16.5" customHeight="1">
      <c r="A27" s="122"/>
      <c r="B27" s="123"/>
      <c r="C27" s="122"/>
      <c r="D27" s="122"/>
      <c r="E27" s="32" t="s">
        <v>1</v>
      </c>
      <c r="F27" s="32"/>
      <c r="G27" s="32"/>
      <c r="H27" s="32"/>
      <c r="I27" s="124"/>
      <c r="J27" s="122"/>
      <c r="K27" s="122"/>
      <c r="L27" s="125"/>
      <c r="S27" s="122"/>
      <c r="T27" s="122"/>
      <c r="U27" s="122"/>
      <c r="V27" s="122"/>
      <c r="W27" s="122"/>
      <c r="X27" s="122"/>
      <c r="Y27" s="122"/>
      <c r="Z27" s="122"/>
      <c r="AA27" s="122"/>
      <c r="AB27" s="122"/>
      <c r="AC27" s="122"/>
      <c r="AD27" s="122"/>
      <c r="AE27" s="122"/>
    </row>
    <row r="28" s="2" customFormat="1" ht="6.96" customHeight="1">
      <c r="A28" s="34"/>
      <c r="B28" s="35"/>
      <c r="C28" s="34"/>
      <c r="D28" s="34"/>
      <c r="E28" s="34"/>
      <c r="F28" s="34"/>
      <c r="G28" s="34"/>
      <c r="H28" s="34"/>
      <c r="I28" s="120"/>
      <c r="J28" s="34"/>
      <c r="K28" s="34"/>
      <c r="L28" s="51"/>
      <c r="S28" s="34"/>
      <c r="T28" s="34"/>
      <c r="U28" s="34"/>
      <c r="V28" s="34"/>
      <c r="W28" s="34"/>
      <c r="X28" s="34"/>
      <c r="Y28" s="34"/>
      <c r="Z28" s="34"/>
      <c r="AA28" s="34"/>
      <c r="AB28" s="34"/>
      <c r="AC28" s="34"/>
      <c r="AD28" s="34"/>
      <c r="AE28" s="34"/>
    </row>
    <row r="29" s="2" customFormat="1" ht="6.96" customHeight="1">
      <c r="A29" s="34"/>
      <c r="B29" s="35"/>
      <c r="C29" s="34"/>
      <c r="D29" s="86"/>
      <c r="E29" s="86"/>
      <c r="F29" s="86"/>
      <c r="G29" s="86"/>
      <c r="H29" s="86"/>
      <c r="I29" s="126"/>
      <c r="J29" s="86"/>
      <c r="K29" s="86"/>
      <c r="L29" s="51"/>
      <c r="S29" s="34"/>
      <c r="T29" s="34"/>
      <c r="U29" s="34"/>
      <c r="V29" s="34"/>
      <c r="W29" s="34"/>
      <c r="X29" s="34"/>
      <c r="Y29" s="34"/>
      <c r="Z29" s="34"/>
      <c r="AA29" s="34"/>
      <c r="AB29" s="34"/>
      <c r="AC29" s="34"/>
      <c r="AD29" s="34"/>
      <c r="AE29" s="34"/>
    </row>
    <row r="30" s="2" customFormat="1" ht="25.44" customHeight="1">
      <c r="A30" s="34"/>
      <c r="B30" s="35"/>
      <c r="C30" s="34"/>
      <c r="D30" s="127" t="s">
        <v>37</v>
      </c>
      <c r="E30" s="34"/>
      <c r="F30" s="34"/>
      <c r="G30" s="34"/>
      <c r="H30" s="34"/>
      <c r="I30" s="120"/>
      <c r="J30" s="92">
        <f>ROUND(J119, 2)</f>
        <v>0</v>
      </c>
      <c r="K30" s="34"/>
      <c r="L30" s="51"/>
      <c r="S30" s="34"/>
      <c r="T30" s="34"/>
      <c r="U30" s="34"/>
      <c r="V30" s="34"/>
      <c r="W30" s="34"/>
      <c r="X30" s="34"/>
      <c r="Y30" s="34"/>
      <c r="Z30" s="34"/>
      <c r="AA30" s="34"/>
      <c r="AB30" s="34"/>
      <c r="AC30" s="34"/>
      <c r="AD30" s="34"/>
      <c r="AE30" s="34"/>
    </row>
    <row r="31" s="2" customFormat="1" ht="6.96" customHeight="1">
      <c r="A31" s="34"/>
      <c r="B31" s="35"/>
      <c r="C31" s="34"/>
      <c r="D31" s="86"/>
      <c r="E31" s="86"/>
      <c r="F31" s="86"/>
      <c r="G31" s="86"/>
      <c r="H31" s="86"/>
      <c r="I31" s="126"/>
      <c r="J31" s="86"/>
      <c r="K31" s="86"/>
      <c r="L31" s="51"/>
      <c r="S31" s="34"/>
      <c r="T31" s="34"/>
      <c r="U31" s="34"/>
      <c r="V31" s="34"/>
      <c r="W31" s="34"/>
      <c r="X31" s="34"/>
      <c r="Y31" s="34"/>
      <c r="Z31" s="34"/>
      <c r="AA31" s="34"/>
      <c r="AB31" s="34"/>
      <c r="AC31" s="34"/>
      <c r="AD31" s="34"/>
      <c r="AE31" s="34"/>
    </row>
    <row r="32" s="2" customFormat="1" ht="14.4" customHeight="1">
      <c r="A32" s="34"/>
      <c r="B32" s="35"/>
      <c r="C32" s="34"/>
      <c r="D32" s="34"/>
      <c r="E32" s="34"/>
      <c r="F32" s="39" t="s">
        <v>39</v>
      </c>
      <c r="G32" s="34"/>
      <c r="H32" s="34"/>
      <c r="I32" s="128" t="s">
        <v>38</v>
      </c>
      <c r="J32" s="39" t="s">
        <v>40</v>
      </c>
      <c r="K32" s="34"/>
      <c r="L32" s="51"/>
      <c r="S32" s="34"/>
      <c r="T32" s="34"/>
      <c r="U32" s="34"/>
      <c r="V32" s="34"/>
      <c r="W32" s="34"/>
      <c r="X32" s="34"/>
      <c r="Y32" s="34"/>
      <c r="Z32" s="34"/>
      <c r="AA32" s="34"/>
      <c r="AB32" s="34"/>
      <c r="AC32" s="34"/>
      <c r="AD32" s="34"/>
      <c r="AE32" s="34"/>
    </row>
    <row r="33" s="2" customFormat="1" ht="14.4" customHeight="1">
      <c r="A33" s="34"/>
      <c r="B33" s="35"/>
      <c r="C33" s="34"/>
      <c r="D33" s="129" t="s">
        <v>41</v>
      </c>
      <c r="E33" s="28" t="s">
        <v>42</v>
      </c>
      <c r="F33" s="130">
        <f>ROUND((SUM(BE119:BE163)),  2)</f>
        <v>0</v>
      </c>
      <c r="G33" s="34"/>
      <c r="H33" s="34"/>
      <c r="I33" s="131">
        <v>0.20999999999999999</v>
      </c>
      <c r="J33" s="130">
        <f>ROUND(((SUM(BE119:BE163))*I33),  2)</f>
        <v>0</v>
      </c>
      <c r="K33" s="34"/>
      <c r="L33" s="51"/>
      <c r="S33" s="34"/>
      <c r="T33" s="34"/>
      <c r="U33" s="34"/>
      <c r="V33" s="34"/>
      <c r="W33" s="34"/>
      <c r="X33" s="34"/>
      <c r="Y33" s="34"/>
      <c r="Z33" s="34"/>
      <c r="AA33" s="34"/>
      <c r="AB33" s="34"/>
      <c r="AC33" s="34"/>
      <c r="AD33" s="34"/>
      <c r="AE33" s="34"/>
    </row>
    <row r="34" s="2" customFormat="1" ht="14.4" customHeight="1">
      <c r="A34" s="34"/>
      <c r="B34" s="35"/>
      <c r="C34" s="34"/>
      <c r="D34" s="34"/>
      <c r="E34" s="28" t="s">
        <v>43</v>
      </c>
      <c r="F34" s="130">
        <f>ROUND((SUM(BF119:BF163)),  2)</f>
        <v>0</v>
      </c>
      <c r="G34" s="34"/>
      <c r="H34" s="34"/>
      <c r="I34" s="131">
        <v>0.14999999999999999</v>
      </c>
      <c r="J34" s="130">
        <f>ROUND(((SUM(BF119:BF163))*I34),  2)</f>
        <v>0</v>
      </c>
      <c r="K34" s="34"/>
      <c r="L34" s="51"/>
      <c r="S34" s="34"/>
      <c r="T34" s="34"/>
      <c r="U34" s="34"/>
      <c r="V34" s="34"/>
      <c r="W34" s="34"/>
      <c r="X34" s="34"/>
      <c r="Y34" s="34"/>
      <c r="Z34" s="34"/>
      <c r="AA34" s="34"/>
      <c r="AB34" s="34"/>
      <c r="AC34" s="34"/>
      <c r="AD34" s="34"/>
      <c r="AE34" s="34"/>
    </row>
    <row r="35" hidden="1" s="2" customFormat="1" ht="14.4" customHeight="1">
      <c r="A35" s="34"/>
      <c r="B35" s="35"/>
      <c r="C35" s="34"/>
      <c r="D35" s="34"/>
      <c r="E35" s="28" t="s">
        <v>44</v>
      </c>
      <c r="F35" s="130">
        <f>ROUND((SUM(BG119:BG163)),  2)</f>
        <v>0</v>
      </c>
      <c r="G35" s="34"/>
      <c r="H35" s="34"/>
      <c r="I35" s="131">
        <v>0.20999999999999999</v>
      </c>
      <c r="J35" s="130">
        <f>0</f>
        <v>0</v>
      </c>
      <c r="K35" s="34"/>
      <c r="L35" s="51"/>
      <c r="S35" s="34"/>
      <c r="T35" s="34"/>
      <c r="U35" s="34"/>
      <c r="V35" s="34"/>
      <c r="W35" s="34"/>
      <c r="X35" s="34"/>
      <c r="Y35" s="34"/>
      <c r="Z35" s="34"/>
      <c r="AA35" s="34"/>
      <c r="AB35" s="34"/>
      <c r="AC35" s="34"/>
      <c r="AD35" s="34"/>
      <c r="AE35" s="34"/>
    </row>
    <row r="36" hidden="1" s="2" customFormat="1" ht="14.4" customHeight="1">
      <c r="A36" s="34"/>
      <c r="B36" s="35"/>
      <c r="C36" s="34"/>
      <c r="D36" s="34"/>
      <c r="E36" s="28" t="s">
        <v>45</v>
      </c>
      <c r="F36" s="130">
        <f>ROUND((SUM(BH119:BH163)),  2)</f>
        <v>0</v>
      </c>
      <c r="G36" s="34"/>
      <c r="H36" s="34"/>
      <c r="I36" s="131">
        <v>0.14999999999999999</v>
      </c>
      <c r="J36" s="130">
        <f>0</f>
        <v>0</v>
      </c>
      <c r="K36" s="34"/>
      <c r="L36" s="51"/>
      <c r="S36" s="34"/>
      <c r="T36" s="34"/>
      <c r="U36" s="34"/>
      <c r="V36" s="34"/>
      <c r="W36" s="34"/>
      <c r="X36" s="34"/>
      <c r="Y36" s="34"/>
      <c r="Z36" s="34"/>
      <c r="AA36" s="34"/>
      <c r="AB36" s="34"/>
      <c r="AC36" s="34"/>
      <c r="AD36" s="34"/>
      <c r="AE36" s="34"/>
    </row>
    <row r="37" hidden="1" s="2" customFormat="1" ht="14.4" customHeight="1">
      <c r="A37" s="34"/>
      <c r="B37" s="35"/>
      <c r="C37" s="34"/>
      <c r="D37" s="34"/>
      <c r="E37" s="28" t="s">
        <v>46</v>
      </c>
      <c r="F37" s="130">
        <f>ROUND((SUM(BI119:BI163)),  2)</f>
        <v>0</v>
      </c>
      <c r="G37" s="34"/>
      <c r="H37" s="34"/>
      <c r="I37" s="131">
        <v>0</v>
      </c>
      <c r="J37" s="130">
        <f>0</f>
        <v>0</v>
      </c>
      <c r="K37" s="34"/>
      <c r="L37" s="51"/>
      <c r="S37" s="34"/>
      <c r="T37" s="34"/>
      <c r="U37" s="34"/>
      <c r="V37" s="34"/>
      <c r="W37" s="34"/>
      <c r="X37" s="34"/>
      <c r="Y37" s="34"/>
      <c r="Z37" s="34"/>
      <c r="AA37" s="34"/>
      <c r="AB37" s="34"/>
      <c r="AC37" s="34"/>
      <c r="AD37" s="34"/>
      <c r="AE37" s="34"/>
    </row>
    <row r="38" s="2" customFormat="1" ht="6.96" customHeight="1">
      <c r="A38" s="34"/>
      <c r="B38" s="35"/>
      <c r="C38" s="34"/>
      <c r="D38" s="34"/>
      <c r="E38" s="34"/>
      <c r="F38" s="34"/>
      <c r="G38" s="34"/>
      <c r="H38" s="34"/>
      <c r="I38" s="120"/>
      <c r="J38" s="34"/>
      <c r="K38" s="34"/>
      <c r="L38" s="51"/>
      <c r="S38" s="34"/>
      <c r="T38" s="34"/>
      <c r="U38" s="34"/>
      <c r="V38" s="34"/>
      <c r="W38" s="34"/>
      <c r="X38" s="34"/>
      <c r="Y38" s="34"/>
      <c r="Z38" s="34"/>
      <c r="AA38" s="34"/>
      <c r="AB38" s="34"/>
      <c r="AC38" s="34"/>
      <c r="AD38" s="34"/>
      <c r="AE38" s="34"/>
    </row>
    <row r="39" s="2" customFormat="1" ht="25.44" customHeight="1">
      <c r="A39" s="34"/>
      <c r="B39" s="35"/>
      <c r="C39" s="132"/>
      <c r="D39" s="133" t="s">
        <v>47</v>
      </c>
      <c r="E39" s="77"/>
      <c r="F39" s="77"/>
      <c r="G39" s="134" t="s">
        <v>48</v>
      </c>
      <c r="H39" s="135" t="s">
        <v>49</v>
      </c>
      <c r="I39" s="136"/>
      <c r="J39" s="137">
        <f>SUM(J30:J37)</f>
        <v>0</v>
      </c>
      <c r="K39" s="138"/>
      <c r="L39" s="51"/>
      <c r="S39" s="34"/>
      <c r="T39" s="34"/>
      <c r="U39" s="34"/>
      <c r="V39" s="34"/>
      <c r="W39" s="34"/>
      <c r="X39" s="34"/>
      <c r="Y39" s="34"/>
      <c r="Z39" s="34"/>
      <c r="AA39" s="34"/>
      <c r="AB39" s="34"/>
      <c r="AC39" s="34"/>
      <c r="AD39" s="34"/>
      <c r="AE39" s="34"/>
    </row>
    <row r="40" s="2" customFormat="1" ht="14.4" customHeight="1">
      <c r="A40" s="34"/>
      <c r="B40" s="35"/>
      <c r="C40" s="34"/>
      <c r="D40" s="34"/>
      <c r="E40" s="34"/>
      <c r="F40" s="34"/>
      <c r="G40" s="34"/>
      <c r="H40" s="34"/>
      <c r="I40" s="120"/>
      <c r="J40" s="34"/>
      <c r="K40" s="34"/>
      <c r="L40" s="51"/>
      <c r="S40" s="34"/>
      <c r="T40" s="34"/>
      <c r="U40" s="34"/>
      <c r="V40" s="34"/>
      <c r="W40" s="34"/>
      <c r="X40" s="34"/>
      <c r="Y40" s="34"/>
      <c r="Z40" s="34"/>
      <c r="AA40" s="34"/>
      <c r="AB40" s="34"/>
      <c r="AC40" s="34"/>
      <c r="AD40" s="34"/>
      <c r="AE40" s="34"/>
    </row>
    <row r="41" s="1" customFormat="1" ht="14.4" customHeight="1">
      <c r="B41" s="18"/>
      <c r="I41" s="116"/>
      <c r="L41" s="18"/>
    </row>
    <row r="42" s="1" customFormat="1" ht="14.4" customHeight="1">
      <c r="B42" s="18"/>
      <c r="I42" s="116"/>
      <c r="L42" s="18"/>
    </row>
    <row r="43" s="1" customFormat="1" ht="14.4" customHeight="1">
      <c r="B43" s="18"/>
      <c r="I43" s="116"/>
      <c r="L43" s="18"/>
    </row>
    <row r="44" s="1" customFormat="1" ht="14.4" customHeight="1">
      <c r="B44" s="18"/>
      <c r="I44" s="116"/>
      <c r="L44" s="18"/>
    </row>
    <row r="45" s="1" customFormat="1" ht="14.4" customHeight="1">
      <c r="B45" s="18"/>
      <c r="I45" s="116"/>
      <c r="L45" s="18"/>
    </row>
    <row r="46" s="1" customFormat="1" ht="14.4" customHeight="1">
      <c r="B46" s="18"/>
      <c r="I46" s="116"/>
      <c r="L46" s="18"/>
    </row>
    <row r="47" s="1" customFormat="1" ht="14.4" customHeight="1">
      <c r="B47" s="18"/>
      <c r="I47" s="116"/>
      <c r="L47" s="18"/>
    </row>
    <row r="48" s="1" customFormat="1" ht="14.4" customHeight="1">
      <c r="B48" s="18"/>
      <c r="I48" s="116"/>
      <c r="L48" s="18"/>
    </row>
    <row r="49" s="1" customFormat="1" ht="14.4" customHeight="1">
      <c r="B49" s="18"/>
      <c r="I49" s="116"/>
      <c r="L49" s="18"/>
    </row>
    <row r="50" s="2" customFormat="1" ht="14.4" customHeight="1">
      <c r="B50" s="51"/>
      <c r="D50" s="52" t="s">
        <v>50</v>
      </c>
      <c r="E50" s="53"/>
      <c r="F50" s="53"/>
      <c r="G50" s="52" t="s">
        <v>51</v>
      </c>
      <c r="H50" s="53"/>
      <c r="I50" s="139"/>
      <c r="J50" s="53"/>
      <c r="K50" s="53"/>
      <c r="L50" s="5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4"/>
      <c r="B61" s="35"/>
      <c r="C61" s="34"/>
      <c r="D61" s="54" t="s">
        <v>52</v>
      </c>
      <c r="E61" s="37"/>
      <c r="F61" s="140" t="s">
        <v>53</v>
      </c>
      <c r="G61" s="54" t="s">
        <v>52</v>
      </c>
      <c r="H61" s="37"/>
      <c r="I61" s="141"/>
      <c r="J61" s="142" t="s">
        <v>53</v>
      </c>
      <c r="K61" s="37"/>
      <c r="L61" s="51"/>
      <c r="S61" s="34"/>
      <c r="T61" s="34"/>
      <c r="U61" s="34"/>
      <c r="V61" s="34"/>
      <c r="W61" s="34"/>
      <c r="X61" s="34"/>
      <c r="Y61" s="34"/>
      <c r="Z61" s="34"/>
      <c r="AA61" s="34"/>
      <c r="AB61" s="34"/>
      <c r="AC61" s="34"/>
      <c r="AD61" s="34"/>
      <c r="AE61" s="34"/>
    </row>
    <row r="62">
      <c r="B62" s="18"/>
      <c r="L62" s="18"/>
    </row>
    <row r="63">
      <c r="B63" s="18"/>
      <c r="L63" s="18"/>
    </row>
    <row r="64">
      <c r="B64" s="18"/>
      <c r="L64" s="18"/>
    </row>
    <row r="65" s="2" customFormat="1">
      <c r="A65" s="34"/>
      <c r="B65" s="35"/>
      <c r="C65" s="34"/>
      <c r="D65" s="52" t="s">
        <v>54</v>
      </c>
      <c r="E65" s="55"/>
      <c r="F65" s="55"/>
      <c r="G65" s="52" t="s">
        <v>55</v>
      </c>
      <c r="H65" s="55"/>
      <c r="I65" s="143"/>
      <c r="J65" s="55"/>
      <c r="K65" s="55"/>
      <c r="L65" s="51"/>
      <c r="S65" s="34"/>
      <c r="T65" s="34"/>
      <c r="U65" s="34"/>
      <c r="V65" s="34"/>
      <c r="W65" s="34"/>
      <c r="X65" s="34"/>
      <c r="Y65" s="34"/>
      <c r="Z65" s="34"/>
      <c r="AA65" s="34"/>
      <c r="AB65" s="34"/>
      <c r="AC65" s="34"/>
      <c r="AD65" s="34"/>
      <c r="AE65" s="34"/>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4"/>
      <c r="B76" s="35"/>
      <c r="C76" s="34"/>
      <c r="D76" s="54" t="s">
        <v>52</v>
      </c>
      <c r="E76" s="37"/>
      <c r="F76" s="140" t="s">
        <v>53</v>
      </c>
      <c r="G76" s="54" t="s">
        <v>52</v>
      </c>
      <c r="H76" s="37"/>
      <c r="I76" s="141"/>
      <c r="J76" s="142" t="s">
        <v>53</v>
      </c>
      <c r="K76" s="37"/>
      <c r="L76" s="51"/>
      <c r="S76" s="34"/>
      <c r="T76" s="34"/>
      <c r="U76" s="34"/>
      <c r="V76" s="34"/>
      <c r="W76" s="34"/>
      <c r="X76" s="34"/>
      <c r="Y76" s="34"/>
      <c r="Z76" s="34"/>
      <c r="AA76" s="34"/>
      <c r="AB76" s="34"/>
      <c r="AC76" s="34"/>
      <c r="AD76" s="34"/>
      <c r="AE76" s="34"/>
    </row>
    <row r="77" s="2" customFormat="1" ht="14.4" customHeight="1">
      <c r="A77" s="34"/>
      <c r="B77" s="56"/>
      <c r="C77" s="57"/>
      <c r="D77" s="57"/>
      <c r="E77" s="57"/>
      <c r="F77" s="57"/>
      <c r="G77" s="57"/>
      <c r="H77" s="57"/>
      <c r="I77" s="144"/>
      <c r="J77" s="57"/>
      <c r="K77" s="57"/>
      <c r="L77" s="51"/>
      <c r="S77" s="34"/>
      <c r="T77" s="34"/>
      <c r="U77" s="34"/>
      <c r="V77" s="34"/>
      <c r="W77" s="34"/>
      <c r="X77" s="34"/>
      <c r="Y77" s="34"/>
      <c r="Z77" s="34"/>
      <c r="AA77" s="34"/>
      <c r="AB77" s="34"/>
      <c r="AC77" s="34"/>
      <c r="AD77" s="34"/>
      <c r="AE77" s="34"/>
    </row>
    <row r="81" s="2" customFormat="1" ht="6.96" customHeight="1">
      <c r="A81" s="34"/>
      <c r="B81" s="58"/>
      <c r="C81" s="59"/>
      <c r="D81" s="59"/>
      <c r="E81" s="59"/>
      <c r="F81" s="59"/>
      <c r="G81" s="59"/>
      <c r="H81" s="59"/>
      <c r="I81" s="145"/>
      <c r="J81" s="59"/>
      <c r="K81" s="59"/>
      <c r="L81" s="51"/>
      <c r="S81" s="34"/>
      <c r="T81" s="34"/>
      <c r="U81" s="34"/>
      <c r="V81" s="34"/>
      <c r="W81" s="34"/>
      <c r="X81" s="34"/>
      <c r="Y81" s="34"/>
      <c r="Z81" s="34"/>
      <c r="AA81" s="34"/>
      <c r="AB81" s="34"/>
      <c r="AC81" s="34"/>
      <c r="AD81" s="34"/>
      <c r="AE81" s="34"/>
    </row>
    <row r="82" s="2" customFormat="1" ht="24.96" customHeight="1">
      <c r="A82" s="34"/>
      <c r="B82" s="35"/>
      <c r="C82" s="19" t="s">
        <v>97</v>
      </c>
      <c r="D82" s="34"/>
      <c r="E82" s="34"/>
      <c r="F82" s="34"/>
      <c r="G82" s="34"/>
      <c r="H82" s="34"/>
      <c r="I82" s="120"/>
      <c r="J82" s="34"/>
      <c r="K82" s="34"/>
      <c r="L82" s="51"/>
      <c r="S82" s="34"/>
      <c r="T82" s="34"/>
      <c r="U82" s="34"/>
      <c r="V82" s="34"/>
      <c r="W82" s="34"/>
      <c r="X82" s="34"/>
      <c r="Y82" s="34"/>
      <c r="Z82" s="34"/>
      <c r="AA82" s="34"/>
      <c r="AB82" s="34"/>
      <c r="AC82" s="34"/>
      <c r="AD82" s="34"/>
      <c r="AE82" s="34"/>
    </row>
    <row r="83" s="2" customFormat="1" ht="6.96" customHeight="1">
      <c r="A83" s="34"/>
      <c r="B83" s="35"/>
      <c r="C83" s="34"/>
      <c r="D83" s="34"/>
      <c r="E83" s="34"/>
      <c r="F83" s="34"/>
      <c r="G83" s="34"/>
      <c r="H83" s="34"/>
      <c r="I83" s="120"/>
      <c r="J83" s="34"/>
      <c r="K83" s="34"/>
      <c r="L83" s="51"/>
      <c r="S83" s="34"/>
      <c r="T83" s="34"/>
      <c r="U83" s="34"/>
      <c r="V83" s="34"/>
      <c r="W83" s="34"/>
      <c r="X83" s="34"/>
      <c r="Y83" s="34"/>
      <c r="Z83" s="34"/>
      <c r="AA83" s="34"/>
      <c r="AB83" s="34"/>
      <c r="AC83" s="34"/>
      <c r="AD83" s="34"/>
      <c r="AE83" s="34"/>
    </row>
    <row r="84" s="2" customFormat="1" ht="12" customHeight="1">
      <c r="A84" s="34"/>
      <c r="B84" s="35"/>
      <c r="C84" s="28" t="s">
        <v>16</v>
      </c>
      <c r="D84" s="34"/>
      <c r="E84" s="34"/>
      <c r="F84" s="34"/>
      <c r="G84" s="34"/>
      <c r="H84" s="34"/>
      <c r="I84" s="120"/>
      <c r="J84" s="34"/>
      <c r="K84" s="34"/>
      <c r="L84" s="51"/>
      <c r="S84" s="34"/>
      <c r="T84" s="34"/>
      <c r="U84" s="34"/>
      <c r="V84" s="34"/>
      <c r="W84" s="34"/>
      <c r="X84" s="34"/>
      <c r="Y84" s="34"/>
      <c r="Z84" s="34"/>
      <c r="AA84" s="34"/>
      <c r="AB84" s="34"/>
      <c r="AC84" s="34"/>
      <c r="AD84" s="34"/>
      <c r="AE84" s="34"/>
    </row>
    <row r="85" s="2" customFormat="1" ht="16.5" customHeight="1">
      <c r="A85" s="34"/>
      <c r="B85" s="35"/>
      <c r="C85" s="34"/>
      <c r="D85" s="34"/>
      <c r="E85" s="119" t="str">
        <f>E7</f>
        <v>Výměna kolejnic v úseku Brno-Maloměřice - Blansko</v>
      </c>
      <c r="F85" s="28"/>
      <c r="G85" s="28"/>
      <c r="H85" s="28"/>
      <c r="I85" s="120"/>
      <c r="J85" s="34"/>
      <c r="K85" s="34"/>
      <c r="L85" s="51"/>
      <c r="S85" s="34"/>
      <c r="T85" s="34"/>
      <c r="U85" s="34"/>
      <c r="V85" s="34"/>
      <c r="W85" s="34"/>
      <c r="X85" s="34"/>
      <c r="Y85" s="34"/>
      <c r="Z85" s="34"/>
      <c r="AA85" s="34"/>
      <c r="AB85" s="34"/>
      <c r="AC85" s="34"/>
      <c r="AD85" s="34"/>
      <c r="AE85" s="34"/>
    </row>
    <row r="86" s="2" customFormat="1" ht="12" customHeight="1">
      <c r="A86" s="34"/>
      <c r="B86" s="35"/>
      <c r="C86" s="28" t="s">
        <v>95</v>
      </c>
      <c r="D86" s="34"/>
      <c r="E86" s="34"/>
      <c r="F86" s="34"/>
      <c r="G86" s="34"/>
      <c r="H86" s="34"/>
      <c r="I86" s="120"/>
      <c r="J86" s="34"/>
      <c r="K86" s="34"/>
      <c r="L86" s="51"/>
      <c r="S86" s="34"/>
      <c r="T86" s="34"/>
      <c r="U86" s="34"/>
      <c r="V86" s="34"/>
      <c r="W86" s="34"/>
      <c r="X86" s="34"/>
      <c r="Y86" s="34"/>
      <c r="Z86" s="34"/>
      <c r="AA86" s="34"/>
      <c r="AB86" s="34"/>
      <c r="AC86" s="34"/>
      <c r="AD86" s="34"/>
      <c r="AE86" s="34"/>
    </row>
    <row r="87" s="2" customFormat="1" ht="16.5" customHeight="1">
      <c r="A87" s="34"/>
      <c r="B87" s="35"/>
      <c r="C87" s="34"/>
      <c r="D87" s="34"/>
      <c r="E87" s="63" t="str">
        <f>E9</f>
        <v>01.2 - Úsek Maloměřice - Adamov</v>
      </c>
      <c r="F87" s="34"/>
      <c r="G87" s="34"/>
      <c r="H87" s="34"/>
      <c r="I87" s="120"/>
      <c r="J87" s="34"/>
      <c r="K87" s="34"/>
      <c r="L87" s="51"/>
      <c r="S87" s="34"/>
      <c r="T87" s="34"/>
      <c r="U87" s="34"/>
      <c r="V87" s="34"/>
      <c r="W87" s="34"/>
      <c r="X87" s="34"/>
      <c r="Y87" s="34"/>
      <c r="Z87" s="34"/>
      <c r="AA87" s="34"/>
      <c r="AB87" s="34"/>
      <c r="AC87" s="34"/>
      <c r="AD87" s="34"/>
      <c r="AE87" s="34"/>
    </row>
    <row r="88" s="2" customFormat="1" ht="6.96" customHeight="1">
      <c r="A88" s="34"/>
      <c r="B88" s="35"/>
      <c r="C88" s="34"/>
      <c r="D88" s="34"/>
      <c r="E88" s="34"/>
      <c r="F88" s="34"/>
      <c r="G88" s="34"/>
      <c r="H88" s="34"/>
      <c r="I88" s="120"/>
      <c r="J88" s="34"/>
      <c r="K88" s="34"/>
      <c r="L88" s="51"/>
      <c r="S88" s="34"/>
      <c r="T88" s="34"/>
      <c r="U88" s="34"/>
      <c r="V88" s="34"/>
      <c r="W88" s="34"/>
      <c r="X88" s="34"/>
      <c r="Y88" s="34"/>
      <c r="Z88" s="34"/>
      <c r="AA88" s="34"/>
      <c r="AB88" s="34"/>
      <c r="AC88" s="34"/>
      <c r="AD88" s="34"/>
      <c r="AE88" s="34"/>
    </row>
    <row r="89" s="2" customFormat="1" ht="12" customHeight="1">
      <c r="A89" s="34"/>
      <c r="B89" s="35"/>
      <c r="C89" s="28" t="s">
        <v>20</v>
      </c>
      <c r="D89" s="34"/>
      <c r="E89" s="34"/>
      <c r="F89" s="23" t="str">
        <f>F12</f>
        <v>Brno-Maloměřice - Blansko</v>
      </c>
      <c r="G89" s="34"/>
      <c r="H89" s="34"/>
      <c r="I89" s="121" t="s">
        <v>22</v>
      </c>
      <c r="J89" s="65" t="str">
        <f>IF(J12="","",J12)</f>
        <v>5. 2. 2020</v>
      </c>
      <c r="K89" s="34"/>
      <c r="L89" s="51"/>
      <c r="S89" s="34"/>
      <c r="T89" s="34"/>
      <c r="U89" s="34"/>
      <c r="V89" s="34"/>
      <c r="W89" s="34"/>
      <c r="X89" s="34"/>
      <c r="Y89" s="34"/>
      <c r="Z89" s="34"/>
      <c r="AA89" s="34"/>
      <c r="AB89" s="34"/>
      <c r="AC89" s="34"/>
      <c r="AD89" s="34"/>
      <c r="AE89" s="34"/>
    </row>
    <row r="90" s="2" customFormat="1" ht="6.96" customHeight="1">
      <c r="A90" s="34"/>
      <c r="B90" s="35"/>
      <c r="C90" s="34"/>
      <c r="D90" s="34"/>
      <c r="E90" s="34"/>
      <c r="F90" s="34"/>
      <c r="G90" s="34"/>
      <c r="H90" s="34"/>
      <c r="I90" s="120"/>
      <c r="J90" s="34"/>
      <c r="K90" s="34"/>
      <c r="L90" s="51"/>
      <c r="S90" s="34"/>
      <c r="T90" s="34"/>
      <c r="U90" s="34"/>
      <c r="V90" s="34"/>
      <c r="W90" s="34"/>
      <c r="X90" s="34"/>
      <c r="Y90" s="34"/>
      <c r="Z90" s="34"/>
      <c r="AA90" s="34"/>
      <c r="AB90" s="34"/>
      <c r="AC90" s="34"/>
      <c r="AD90" s="34"/>
      <c r="AE90" s="34"/>
    </row>
    <row r="91" s="2" customFormat="1" ht="15.15" customHeight="1">
      <c r="A91" s="34"/>
      <c r="B91" s="35"/>
      <c r="C91" s="28" t="s">
        <v>24</v>
      </c>
      <c r="D91" s="34"/>
      <c r="E91" s="34"/>
      <c r="F91" s="23" t="str">
        <f>E15</f>
        <v>Správa železnic, státní organizace</v>
      </c>
      <c r="G91" s="34"/>
      <c r="H91" s="34"/>
      <c r="I91" s="121" t="s">
        <v>32</v>
      </c>
      <c r="J91" s="32" t="str">
        <f>E21</f>
        <v xml:space="preserve"> </v>
      </c>
      <c r="K91" s="34"/>
      <c r="L91" s="51"/>
      <c r="S91" s="34"/>
      <c r="T91" s="34"/>
      <c r="U91" s="34"/>
      <c r="V91" s="34"/>
      <c r="W91" s="34"/>
      <c r="X91" s="34"/>
      <c r="Y91" s="34"/>
      <c r="Z91" s="34"/>
      <c r="AA91" s="34"/>
      <c r="AB91" s="34"/>
      <c r="AC91" s="34"/>
      <c r="AD91" s="34"/>
      <c r="AE91" s="34"/>
    </row>
    <row r="92" s="2" customFormat="1" ht="15.15" customHeight="1">
      <c r="A92" s="34"/>
      <c r="B92" s="35"/>
      <c r="C92" s="28" t="s">
        <v>30</v>
      </c>
      <c r="D92" s="34"/>
      <c r="E92" s="34"/>
      <c r="F92" s="23" t="str">
        <f>IF(E18="","",E18)</f>
        <v>Vyplň údaj</v>
      </c>
      <c r="G92" s="34"/>
      <c r="H92" s="34"/>
      <c r="I92" s="121" t="s">
        <v>35</v>
      </c>
      <c r="J92" s="32" t="str">
        <f>E24</f>
        <v xml:space="preserve"> </v>
      </c>
      <c r="K92" s="34"/>
      <c r="L92" s="51"/>
      <c r="S92" s="34"/>
      <c r="T92" s="34"/>
      <c r="U92" s="34"/>
      <c r="V92" s="34"/>
      <c r="W92" s="34"/>
      <c r="X92" s="34"/>
      <c r="Y92" s="34"/>
      <c r="Z92" s="34"/>
      <c r="AA92" s="34"/>
      <c r="AB92" s="34"/>
      <c r="AC92" s="34"/>
      <c r="AD92" s="34"/>
      <c r="AE92" s="34"/>
    </row>
    <row r="93" s="2" customFormat="1" ht="10.32" customHeight="1">
      <c r="A93" s="34"/>
      <c r="B93" s="35"/>
      <c r="C93" s="34"/>
      <c r="D93" s="34"/>
      <c r="E93" s="34"/>
      <c r="F93" s="34"/>
      <c r="G93" s="34"/>
      <c r="H93" s="34"/>
      <c r="I93" s="120"/>
      <c r="J93" s="34"/>
      <c r="K93" s="34"/>
      <c r="L93" s="51"/>
      <c r="S93" s="34"/>
      <c r="T93" s="34"/>
      <c r="U93" s="34"/>
      <c r="V93" s="34"/>
      <c r="W93" s="34"/>
      <c r="X93" s="34"/>
      <c r="Y93" s="34"/>
      <c r="Z93" s="34"/>
      <c r="AA93" s="34"/>
      <c r="AB93" s="34"/>
      <c r="AC93" s="34"/>
      <c r="AD93" s="34"/>
      <c r="AE93" s="34"/>
    </row>
    <row r="94" s="2" customFormat="1" ht="29.28" customHeight="1">
      <c r="A94" s="34"/>
      <c r="B94" s="35"/>
      <c r="C94" s="146" t="s">
        <v>98</v>
      </c>
      <c r="D94" s="132"/>
      <c r="E94" s="132"/>
      <c r="F94" s="132"/>
      <c r="G94" s="132"/>
      <c r="H94" s="132"/>
      <c r="I94" s="147"/>
      <c r="J94" s="148" t="s">
        <v>99</v>
      </c>
      <c r="K94" s="132"/>
      <c r="L94" s="51"/>
      <c r="S94" s="34"/>
      <c r="T94" s="34"/>
      <c r="U94" s="34"/>
      <c r="V94" s="34"/>
      <c r="W94" s="34"/>
      <c r="X94" s="34"/>
      <c r="Y94" s="34"/>
      <c r="Z94" s="34"/>
      <c r="AA94" s="34"/>
      <c r="AB94" s="34"/>
      <c r="AC94" s="34"/>
      <c r="AD94" s="34"/>
      <c r="AE94" s="34"/>
    </row>
    <row r="95" s="2" customFormat="1" ht="10.32" customHeight="1">
      <c r="A95" s="34"/>
      <c r="B95" s="35"/>
      <c r="C95" s="34"/>
      <c r="D95" s="34"/>
      <c r="E95" s="34"/>
      <c r="F95" s="34"/>
      <c r="G95" s="34"/>
      <c r="H95" s="34"/>
      <c r="I95" s="120"/>
      <c r="J95" s="34"/>
      <c r="K95" s="34"/>
      <c r="L95" s="51"/>
      <c r="S95" s="34"/>
      <c r="T95" s="34"/>
      <c r="U95" s="34"/>
      <c r="V95" s="34"/>
      <c r="W95" s="34"/>
      <c r="X95" s="34"/>
      <c r="Y95" s="34"/>
      <c r="Z95" s="34"/>
      <c r="AA95" s="34"/>
      <c r="AB95" s="34"/>
      <c r="AC95" s="34"/>
      <c r="AD95" s="34"/>
      <c r="AE95" s="34"/>
    </row>
    <row r="96" s="2" customFormat="1" ht="22.8" customHeight="1">
      <c r="A96" s="34"/>
      <c r="B96" s="35"/>
      <c r="C96" s="149" t="s">
        <v>100</v>
      </c>
      <c r="D96" s="34"/>
      <c r="E96" s="34"/>
      <c r="F96" s="34"/>
      <c r="G96" s="34"/>
      <c r="H96" s="34"/>
      <c r="I96" s="120"/>
      <c r="J96" s="92">
        <f>J119</f>
        <v>0</v>
      </c>
      <c r="K96" s="34"/>
      <c r="L96" s="51"/>
      <c r="S96" s="34"/>
      <c r="T96" s="34"/>
      <c r="U96" s="34"/>
      <c r="V96" s="34"/>
      <c r="W96" s="34"/>
      <c r="X96" s="34"/>
      <c r="Y96" s="34"/>
      <c r="Z96" s="34"/>
      <c r="AA96" s="34"/>
      <c r="AB96" s="34"/>
      <c r="AC96" s="34"/>
      <c r="AD96" s="34"/>
      <c r="AE96" s="34"/>
      <c r="AU96" s="15" t="s">
        <v>101</v>
      </c>
    </row>
    <row r="97" s="9" customFormat="1" ht="24.96" customHeight="1">
      <c r="A97" s="9"/>
      <c r="B97" s="150"/>
      <c r="C97" s="9"/>
      <c r="D97" s="151" t="s">
        <v>102</v>
      </c>
      <c r="E97" s="152"/>
      <c r="F97" s="152"/>
      <c r="G97" s="152"/>
      <c r="H97" s="152"/>
      <c r="I97" s="153"/>
      <c r="J97" s="154">
        <f>J120</f>
        <v>0</v>
      </c>
      <c r="K97" s="9"/>
      <c r="L97" s="150"/>
      <c r="S97" s="9"/>
      <c r="T97" s="9"/>
      <c r="U97" s="9"/>
      <c r="V97" s="9"/>
      <c r="W97" s="9"/>
      <c r="X97" s="9"/>
      <c r="Y97" s="9"/>
      <c r="Z97" s="9"/>
      <c r="AA97" s="9"/>
      <c r="AB97" s="9"/>
      <c r="AC97" s="9"/>
      <c r="AD97" s="9"/>
      <c r="AE97" s="9"/>
    </row>
    <row r="98" s="10" customFormat="1" ht="19.92" customHeight="1">
      <c r="A98" s="10"/>
      <c r="B98" s="155"/>
      <c r="C98" s="10"/>
      <c r="D98" s="156" t="s">
        <v>103</v>
      </c>
      <c r="E98" s="157"/>
      <c r="F98" s="157"/>
      <c r="G98" s="157"/>
      <c r="H98" s="157"/>
      <c r="I98" s="158"/>
      <c r="J98" s="159">
        <f>J121</f>
        <v>0</v>
      </c>
      <c r="K98" s="10"/>
      <c r="L98" s="155"/>
      <c r="S98" s="10"/>
      <c r="T98" s="10"/>
      <c r="U98" s="10"/>
      <c r="V98" s="10"/>
      <c r="W98" s="10"/>
      <c r="X98" s="10"/>
      <c r="Y98" s="10"/>
      <c r="Z98" s="10"/>
      <c r="AA98" s="10"/>
      <c r="AB98" s="10"/>
      <c r="AC98" s="10"/>
      <c r="AD98" s="10"/>
      <c r="AE98" s="10"/>
    </row>
    <row r="99" s="9" customFormat="1" ht="24.96" customHeight="1">
      <c r="A99" s="9"/>
      <c r="B99" s="150"/>
      <c r="C99" s="9"/>
      <c r="D99" s="151" t="s">
        <v>104</v>
      </c>
      <c r="E99" s="152"/>
      <c r="F99" s="152"/>
      <c r="G99" s="152"/>
      <c r="H99" s="152"/>
      <c r="I99" s="153"/>
      <c r="J99" s="154">
        <f>J143</f>
        <v>0</v>
      </c>
      <c r="K99" s="9"/>
      <c r="L99" s="150"/>
      <c r="S99" s="9"/>
      <c r="T99" s="9"/>
      <c r="U99" s="9"/>
      <c r="V99" s="9"/>
      <c r="W99" s="9"/>
      <c r="X99" s="9"/>
      <c r="Y99" s="9"/>
      <c r="Z99" s="9"/>
      <c r="AA99" s="9"/>
      <c r="AB99" s="9"/>
      <c r="AC99" s="9"/>
      <c r="AD99" s="9"/>
      <c r="AE99" s="9"/>
    </row>
    <row r="100" s="2" customFormat="1" ht="21.84" customHeight="1">
      <c r="A100" s="34"/>
      <c r="B100" s="35"/>
      <c r="C100" s="34"/>
      <c r="D100" s="34"/>
      <c r="E100" s="34"/>
      <c r="F100" s="34"/>
      <c r="G100" s="34"/>
      <c r="H100" s="34"/>
      <c r="I100" s="120"/>
      <c r="J100" s="34"/>
      <c r="K100" s="34"/>
      <c r="L100" s="51"/>
      <c r="S100" s="34"/>
      <c r="T100" s="34"/>
      <c r="U100" s="34"/>
      <c r="V100" s="34"/>
      <c r="W100" s="34"/>
      <c r="X100" s="34"/>
      <c r="Y100" s="34"/>
      <c r="Z100" s="34"/>
      <c r="AA100" s="34"/>
      <c r="AB100" s="34"/>
      <c r="AC100" s="34"/>
      <c r="AD100" s="34"/>
      <c r="AE100" s="34"/>
    </row>
    <row r="101" s="2" customFormat="1" ht="6.96" customHeight="1">
      <c r="A101" s="34"/>
      <c r="B101" s="56"/>
      <c r="C101" s="57"/>
      <c r="D101" s="57"/>
      <c r="E101" s="57"/>
      <c r="F101" s="57"/>
      <c r="G101" s="57"/>
      <c r="H101" s="57"/>
      <c r="I101" s="144"/>
      <c r="J101" s="57"/>
      <c r="K101" s="57"/>
      <c r="L101" s="51"/>
      <c r="S101" s="34"/>
      <c r="T101" s="34"/>
      <c r="U101" s="34"/>
      <c r="V101" s="34"/>
      <c r="W101" s="34"/>
      <c r="X101" s="34"/>
      <c r="Y101" s="34"/>
      <c r="Z101" s="34"/>
      <c r="AA101" s="34"/>
      <c r="AB101" s="34"/>
      <c r="AC101" s="34"/>
      <c r="AD101" s="34"/>
      <c r="AE101" s="34"/>
    </row>
    <row r="105" s="2" customFormat="1" ht="6.96" customHeight="1">
      <c r="A105" s="34"/>
      <c r="B105" s="58"/>
      <c r="C105" s="59"/>
      <c r="D105" s="59"/>
      <c r="E105" s="59"/>
      <c r="F105" s="59"/>
      <c r="G105" s="59"/>
      <c r="H105" s="59"/>
      <c r="I105" s="145"/>
      <c r="J105" s="59"/>
      <c r="K105" s="59"/>
      <c r="L105" s="51"/>
      <c r="S105" s="34"/>
      <c r="T105" s="34"/>
      <c r="U105" s="34"/>
      <c r="V105" s="34"/>
      <c r="W105" s="34"/>
      <c r="X105" s="34"/>
      <c r="Y105" s="34"/>
      <c r="Z105" s="34"/>
      <c r="AA105" s="34"/>
      <c r="AB105" s="34"/>
      <c r="AC105" s="34"/>
      <c r="AD105" s="34"/>
      <c r="AE105" s="34"/>
    </row>
    <row r="106" s="2" customFormat="1" ht="24.96" customHeight="1">
      <c r="A106" s="34"/>
      <c r="B106" s="35"/>
      <c r="C106" s="19" t="s">
        <v>105</v>
      </c>
      <c r="D106" s="34"/>
      <c r="E106" s="34"/>
      <c r="F106" s="34"/>
      <c r="G106" s="34"/>
      <c r="H106" s="34"/>
      <c r="I106" s="120"/>
      <c r="J106" s="34"/>
      <c r="K106" s="34"/>
      <c r="L106" s="51"/>
      <c r="S106" s="34"/>
      <c r="T106" s="34"/>
      <c r="U106" s="34"/>
      <c r="V106" s="34"/>
      <c r="W106" s="34"/>
      <c r="X106" s="34"/>
      <c r="Y106" s="34"/>
      <c r="Z106" s="34"/>
      <c r="AA106" s="34"/>
      <c r="AB106" s="34"/>
      <c r="AC106" s="34"/>
      <c r="AD106" s="34"/>
      <c r="AE106" s="34"/>
    </row>
    <row r="107" s="2" customFormat="1" ht="6.96" customHeight="1">
      <c r="A107" s="34"/>
      <c r="B107" s="35"/>
      <c r="C107" s="34"/>
      <c r="D107" s="34"/>
      <c r="E107" s="34"/>
      <c r="F107" s="34"/>
      <c r="G107" s="34"/>
      <c r="H107" s="34"/>
      <c r="I107" s="120"/>
      <c r="J107" s="34"/>
      <c r="K107" s="34"/>
      <c r="L107" s="51"/>
      <c r="S107" s="34"/>
      <c r="T107" s="34"/>
      <c r="U107" s="34"/>
      <c r="V107" s="34"/>
      <c r="W107" s="34"/>
      <c r="X107" s="34"/>
      <c r="Y107" s="34"/>
      <c r="Z107" s="34"/>
      <c r="AA107" s="34"/>
      <c r="AB107" s="34"/>
      <c r="AC107" s="34"/>
      <c r="AD107" s="34"/>
      <c r="AE107" s="34"/>
    </row>
    <row r="108" s="2" customFormat="1" ht="12" customHeight="1">
      <c r="A108" s="34"/>
      <c r="B108" s="35"/>
      <c r="C108" s="28" t="s">
        <v>16</v>
      </c>
      <c r="D108" s="34"/>
      <c r="E108" s="34"/>
      <c r="F108" s="34"/>
      <c r="G108" s="34"/>
      <c r="H108" s="34"/>
      <c r="I108" s="120"/>
      <c r="J108" s="34"/>
      <c r="K108" s="34"/>
      <c r="L108" s="51"/>
      <c r="S108" s="34"/>
      <c r="T108" s="34"/>
      <c r="U108" s="34"/>
      <c r="V108" s="34"/>
      <c r="W108" s="34"/>
      <c r="X108" s="34"/>
      <c r="Y108" s="34"/>
      <c r="Z108" s="34"/>
      <c r="AA108" s="34"/>
      <c r="AB108" s="34"/>
      <c r="AC108" s="34"/>
      <c r="AD108" s="34"/>
      <c r="AE108" s="34"/>
    </row>
    <row r="109" s="2" customFormat="1" ht="16.5" customHeight="1">
      <c r="A109" s="34"/>
      <c r="B109" s="35"/>
      <c r="C109" s="34"/>
      <c r="D109" s="34"/>
      <c r="E109" s="119" t="str">
        <f>E7</f>
        <v>Výměna kolejnic v úseku Brno-Maloměřice - Blansko</v>
      </c>
      <c r="F109" s="28"/>
      <c r="G109" s="28"/>
      <c r="H109" s="28"/>
      <c r="I109" s="120"/>
      <c r="J109" s="34"/>
      <c r="K109" s="34"/>
      <c r="L109" s="51"/>
      <c r="S109" s="34"/>
      <c r="T109" s="34"/>
      <c r="U109" s="34"/>
      <c r="V109" s="34"/>
      <c r="W109" s="34"/>
      <c r="X109" s="34"/>
      <c r="Y109" s="34"/>
      <c r="Z109" s="34"/>
      <c r="AA109" s="34"/>
      <c r="AB109" s="34"/>
      <c r="AC109" s="34"/>
      <c r="AD109" s="34"/>
      <c r="AE109" s="34"/>
    </row>
    <row r="110" s="2" customFormat="1" ht="12" customHeight="1">
      <c r="A110" s="34"/>
      <c r="B110" s="35"/>
      <c r="C110" s="28" t="s">
        <v>95</v>
      </c>
      <c r="D110" s="34"/>
      <c r="E110" s="34"/>
      <c r="F110" s="34"/>
      <c r="G110" s="34"/>
      <c r="H110" s="34"/>
      <c r="I110" s="120"/>
      <c r="J110" s="34"/>
      <c r="K110" s="34"/>
      <c r="L110" s="51"/>
      <c r="S110" s="34"/>
      <c r="T110" s="34"/>
      <c r="U110" s="34"/>
      <c r="V110" s="34"/>
      <c r="W110" s="34"/>
      <c r="X110" s="34"/>
      <c r="Y110" s="34"/>
      <c r="Z110" s="34"/>
      <c r="AA110" s="34"/>
      <c r="AB110" s="34"/>
      <c r="AC110" s="34"/>
      <c r="AD110" s="34"/>
      <c r="AE110" s="34"/>
    </row>
    <row r="111" s="2" customFormat="1" ht="16.5" customHeight="1">
      <c r="A111" s="34"/>
      <c r="B111" s="35"/>
      <c r="C111" s="34"/>
      <c r="D111" s="34"/>
      <c r="E111" s="63" t="str">
        <f>E9</f>
        <v>01.2 - Úsek Maloměřice - Adamov</v>
      </c>
      <c r="F111" s="34"/>
      <c r="G111" s="34"/>
      <c r="H111" s="34"/>
      <c r="I111" s="120"/>
      <c r="J111" s="34"/>
      <c r="K111" s="34"/>
      <c r="L111" s="51"/>
      <c r="S111" s="34"/>
      <c r="T111" s="34"/>
      <c r="U111" s="34"/>
      <c r="V111" s="34"/>
      <c r="W111" s="34"/>
      <c r="X111" s="34"/>
      <c r="Y111" s="34"/>
      <c r="Z111" s="34"/>
      <c r="AA111" s="34"/>
      <c r="AB111" s="34"/>
      <c r="AC111" s="34"/>
      <c r="AD111" s="34"/>
      <c r="AE111" s="34"/>
    </row>
    <row r="112" s="2" customFormat="1" ht="6.96" customHeight="1">
      <c r="A112" s="34"/>
      <c r="B112" s="35"/>
      <c r="C112" s="34"/>
      <c r="D112" s="34"/>
      <c r="E112" s="34"/>
      <c r="F112" s="34"/>
      <c r="G112" s="34"/>
      <c r="H112" s="34"/>
      <c r="I112" s="120"/>
      <c r="J112" s="34"/>
      <c r="K112" s="34"/>
      <c r="L112" s="51"/>
      <c r="S112" s="34"/>
      <c r="T112" s="34"/>
      <c r="U112" s="34"/>
      <c r="V112" s="34"/>
      <c r="W112" s="34"/>
      <c r="X112" s="34"/>
      <c r="Y112" s="34"/>
      <c r="Z112" s="34"/>
      <c r="AA112" s="34"/>
      <c r="AB112" s="34"/>
      <c r="AC112" s="34"/>
      <c r="AD112" s="34"/>
      <c r="AE112" s="34"/>
    </row>
    <row r="113" s="2" customFormat="1" ht="12" customHeight="1">
      <c r="A113" s="34"/>
      <c r="B113" s="35"/>
      <c r="C113" s="28" t="s">
        <v>20</v>
      </c>
      <c r="D113" s="34"/>
      <c r="E113" s="34"/>
      <c r="F113" s="23" t="str">
        <f>F12</f>
        <v>Brno-Maloměřice - Blansko</v>
      </c>
      <c r="G113" s="34"/>
      <c r="H113" s="34"/>
      <c r="I113" s="121" t="s">
        <v>22</v>
      </c>
      <c r="J113" s="65" t="str">
        <f>IF(J12="","",J12)</f>
        <v>5. 2. 2020</v>
      </c>
      <c r="K113" s="34"/>
      <c r="L113" s="51"/>
      <c r="S113" s="34"/>
      <c r="T113" s="34"/>
      <c r="U113" s="34"/>
      <c r="V113" s="34"/>
      <c r="W113" s="34"/>
      <c r="X113" s="34"/>
      <c r="Y113" s="34"/>
      <c r="Z113" s="34"/>
      <c r="AA113" s="34"/>
      <c r="AB113" s="34"/>
      <c r="AC113" s="34"/>
      <c r="AD113" s="34"/>
      <c r="AE113" s="34"/>
    </row>
    <row r="114" s="2" customFormat="1" ht="6.96" customHeight="1">
      <c r="A114" s="34"/>
      <c r="B114" s="35"/>
      <c r="C114" s="34"/>
      <c r="D114" s="34"/>
      <c r="E114" s="34"/>
      <c r="F114" s="34"/>
      <c r="G114" s="34"/>
      <c r="H114" s="34"/>
      <c r="I114" s="120"/>
      <c r="J114" s="34"/>
      <c r="K114" s="34"/>
      <c r="L114" s="51"/>
      <c r="S114" s="34"/>
      <c r="T114" s="34"/>
      <c r="U114" s="34"/>
      <c r="V114" s="34"/>
      <c r="W114" s="34"/>
      <c r="X114" s="34"/>
      <c r="Y114" s="34"/>
      <c r="Z114" s="34"/>
      <c r="AA114" s="34"/>
      <c r="AB114" s="34"/>
      <c r="AC114" s="34"/>
      <c r="AD114" s="34"/>
      <c r="AE114" s="34"/>
    </row>
    <row r="115" s="2" customFormat="1" ht="15.15" customHeight="1">
      <c r="A115" s="34"/>
      <c r="B115" s="35"/>
      <c r="C115" s="28" t="s">
        <v>24</v>
      </c>
      <c r="D115" s="34"/>
      <c r="E115" s="34"/>
      <c r="F115" s="23" t="str">
        <f>E15</f>
        <v>Správa železnic, státní organizace</v>
      </c>
      <c r="G115" s="34"/>
      <c r="H115" s="34"/>
      <c r="I115" s="121" t="s">
        <v>32</v>
      </c>
      <c r="J115" s="32" t="str">
        <f>E21</f>
        <v xml:space="preserve"> </v>
      </c>
      <c r="K115" s="34"/>
      <c r="L115" s="51"/>
      <c r="S115" s="34"/>
      <c r="T115" s="34"/>
      <c r="U115" s="34"/>
      <c r="V115" s="34"/>
      <c r="W115" s="34"/>
      <c r="X115" s="34"/>
      <c r="Y115" s="34"/>
      <c r="Z115" s="34"/>
      <c r="AA115" s="34"/>
      <c r="AB115" s="34"/>
      <c r="AC115" s="34"/>
      <c r="AD115" s="34"/>
      <c r="AE115" s="34"/>
    </row>
    <row r="116" s="2" customFormat="1" ht="15.15" customHeight="1">
      <c r="A116" s="34"/>
      <c r="B116" s="35"/>
      <c r="C116" s="28" t="s">
        <v>30</v>
      </c>
      <c r="D116" s="34"/>
      <c r="E116" s="34"/>
      <c r="F116" s="23" t="str">
        <f>IF(E18="","",E18)</f>
        <v>Vyplň údaj</v>
      </c>
      <c r="G116" s="34"/>
      <c r="H116" s="34"/>
      <c r="I116" s="121" t="s">
        <v>35</v>
      </c>
      <c r="J116" s="32" t="str">
        <f>E24</f>
        <v xml:space="preserve"> </v>
      </c>
      <c r="K116" s="34"/>
      <c r="L116" s="51"/>
      <c r="S116" s="34"/>
      <c r="T116" s="34"/>
      <c r="U116" s="34"/>
      <c r="V116" s="34"/>
      <c r="W116" s="34"/>
      <c r="X116" s="34"/>
      <c r="Y116" s="34"/>
      <c r="Z116" s="34"/>
      <c r="AA116" s="34"/>
      <c r="AB116" s="34"/>
      <c r="AC116" s="34"/>
      <c r="AD116" s="34"/>
      <c r="AE116" s="34"/>
    </row>
    <row r="117" s="2" customFormat="1" ht="10.32" customHeight="1">
      <c r="A117" s="34"/>
      <c r="B117" s="35"/>
      <c r="C117" s="34"/>
      <c r="D117" s="34"/>
      <c r="E117" s="34"/>
      <c r="F117" s="34"/>
      <c r="G117" s="34"/>
      <c r="H117" s="34"/>
      <c r="I117" s="120"/>
      <c r="J117" s="34"/>
      <c r="K117" s="34"/>
      <c r="L117" s="51"/>
      <c r="S117" s="34"/>
      <c r="T117" s="34"/>
      <c r="U117" s="34"/>
      <c r="V117" s="34"/>
      <c r="W117" s="34"/>
      <c r="X117" s="34"/>
      <c r="Y117" s="34"/>
      <c r="Z117" s="34"/>
      <c r="AA117" s="34"/>
      <c r="AB117" s="34"/>
      <c r="AC117" s="34"/>
      <c r="AD117" s="34"/>
      <c r="AE117" s="34"/>
    </row>
    <row r="118" s="11" customFormat="1" ht="29.28" customHeight="1">
      <c r="A118" s="160"/>
      <c r="B118" s="161"/>
      <c r="C118" s="162" t="s">
        <v>106</v>
      </c>
      <c r="D118" s="163" t="s">
        <v>62</v>
      </c>
      <c r="E118" s="163" t="s">
        <v>58</v>
      </c>
      <c r="F118" s="163" t="s">
        <v>59</v>
      </c>
      <c r="G118" s="163" t="s">
        <v>107</v>
      </c>
      <c r="H118" s="163" t="s">
        <v>108</v>
      </c>
      <c r="I118" s="164" t="s">
        <v>109</v>
      </c>
      <c r="J118" s="163" t="s">
        <v>99</v>
      </c>
      <c r="K118" s="165" t="s">
        <v>110</v>
      </c>
      <c r="L118" s="166"/>
      <c r="M118" s="82" t="s">
        <v>1</v>
      </c>
      <c r="N118" s="83" t="s">
        <v>41</v>
      </c>
      <c r="O118" s="83" t="s">
        <v>111</v>
      </c>
      <c r="P118" s="83" t="s">
        <v>112</v>
      </c>
      <c r="Q118" s="83" t="s">
        <v>113</v>
      </c>
      <c r="R118" s="83" t="s">
        <v>114</v>
      </c>
      <c r="S118" s="83" t="s">
        <v>115</v>
      </c>
      <c r="T118" s="84" t="s">
        <v>116</v>
      </c>
      <c r="U118" s="160"/>
      <c r="V118" s="160"/>
      <c r="W118" s="160"/>
      <c r="X118" s="160"/>
      <c r="Y118" s="160"/>
      <c r="Z118" s="160"/>
      <c r="AA118" s="160"/>
      <c r="AB118" s="160"/>
      <c r="AC118" s="160"/>
      <c r="AD118" s="160"/>
      <c r="AE118" s="160"/>
    </row>
    <row r="119" s="2" customFormat="1" ht="22.8" customHeight="1">
      <c r="A119" s="34"/>
      <c r="B119" s="35"/>
      <c r="C119" s="89" t="s">
        <v>117</v>
      </c>
      <c r="D119" s="34"/>
      <c r="E119" s="34"/>
      <c r="F119" s="34"/>
      <c r="G119" s="34"/>
      <c r="H119" s="34"/>
      <c r="I119" s="120"/>
      <c r="J119" s="167">
        <f>BK119</f>
        <v>0</v>
      </c>
      <c r="K119" s="34"/>
      <c r="L119" s="35"/>
      <c r="M119" s="85"/>
      <c r="N119" s="69"/>
      <c r="O119" s="86"/>
      <c r="P119" s="168">
        <f>P120+P143</f>
        <v>0</v>
      </c>
      <c r="Q119" s="86"/>
      <c r="R119" s="168">
        <f>R120+R143</f>
        <v>802.92935999999997</v>
      </c>
      <c r="S119" s="86"/>
      <c r="T119" s="169">
        <f>T120+T143</f>
        <v>0</v>
      </c>
      <c r="U119" s="34"/>
      <c r="V119" s="34"/>
      <c r="W119" s="34"/>
      <c r="X119" s="34"/>
      <c r="Y119" s="34"/>
      <c r="Z119" s="34"/>
      <c r="AA119" s="34"/>
      <c r="AB119" s="34"/>
      <c r="AC119" s="34"/>
      <c r="AD119" s="34"/>
      <c r="AE119" s="34"/>
      <c r="AT119" s="15" t="s">
        <v>76</v>
      </c>
      <c r="AU119" s="15" t="s">
        <v>101</v>
      </c>
      <c r="BK119" s="170">
        <f>BK120+BK143</f>
        <v>0</v>
      </c>
    </row>
    <row r="120" s="12" customFormat="1" ht="25.92" customHeight="1">
      <c r="A120" s="12"/>
      <c r="B120" s="171"/>
      <c r="C120" s="12"/>
      <c r="D120" s="172" t="s">
        <v>76</v>
      </c>
      <c r="E120" s="173" t="s">
        <v>118</v>
      </c>
      <c r="F120" s="173" t="s">
        <v>119</v>
      </c>
      <c r="G120" s="12"/>
      <c r="H120" s="12"/>
      <c r="I120" s="174"/>
      <c r="J120" s="175">
        <f>BK120</f>
        <v>0</v>
      </c>
      <c r="K120" s="12"/>
      <c r="L120" s="171"/>
      <c r="M120" s="176"/>
      <c r="N120" s="177"/>
      <c r="O120" s="177"/>
      <c r="P120" s="178">
        <f>P121</f>
        <v>0</v>
      </c>
      <c r="Q120" s="177"/>
      <c r="R120" s="178">
        <f>R121</f>
        <v>802.92935999999997</v>
      </c>
      <c r="S120" s="177"/>
      <c r="T120" s="179">
        <f>T121</f>
        <v>0</v>
      </c>
      <c r="U120" s="12"/>
      <c r="V120" s="12"/>
      <c r="W120" s="12"/>
      <c r="X120" s="12"/>
      <c r="Y120" s="12"/>
      <c r="Z120" s="12"/>
      <c r="AA120" s="12"/>
      <c r="AB120" s="12"/>
      <c r="AC120" s="12"/>
      <c r="AD120" s="12"/>
      <c r="AE120" s="12"/>
      <c r="AR120" s="172" t="s">
        <v>85</v>
      </c>
      <c r="AT120" s="180" t="s">
        <v>76</v>
      </c>
      <c r="AU120" s="180" t="s">
        <v>77</v>
      </c>
      <c r="AY120" s="172" t="s">
        <v>120</v>
      </c>
      <c r="BK120" s="181">
        <f>BK121</f>
        <v>0</v>
      </c>
    </row>
    <row r="121" s="12" customFormat="1" ht="22.8" customHeight="1">
      <c r="A121" s="12"/>
      <c r="B121" s="171"/>
      <c r="C121" s="12"/>
      <c r="D121" s="172" t="s">
        <v>76</v>
      </c>
      <c r="E121" s="182" t="s">
        <v>121</v>
      </c>
      <c r="F121" s="182" t="s">
        <v>122</v>
      </c>
      <c r="G121" s="12"/>
      <c r="H121" s="12"/>
      <c r="I121" s="174"/>
      <c r="J121" s="183">
        <f>BK121</f>
        <v>0</v>
      </c>
      <c r="K121" s="12"/>
      <c r="L121" s="171"/>
      <c r="M121" s="176"/>
      <c r="N121" s="177"/>
      <c r="O121" s="177"/>
      <c r="P121" s="178">
        <f>SUM(P122:P142)</f>
        <v>0</v>
      </c>
      <c r="Q121" s="177"/>
      <c r="R121" s="178">
        <f>SUM(R122:R142)</f>
        <v>802.92935999999997</v>
      </c>
      <c r="S121" s="177"/>
      <c r="T121" s="179">
        <f>SUM(T122:T142)</f>
        <v>0</v>
      </c>
      <c r="U121" s="12"/>
      <c r="V121" s="12"/>
      <c r="W121" s="12"/>
      <c r="X121" s="12"/>
      <c r="Y121" s="12"/>
      <c r="Z121" s="12"/>
      <c r="AA121" s="12"/>
      <c r="AB121" s="12"/>
      <c r="AC121" s="12"/>
      <c r="AD121" s="12"/>
      <c r="AE121" s="12"/>
      <c r="AR121" s="172" t="s">
        <v>85</v>
      </c>
      <c r="AT121" s="180" t="s">
        <v>76</v>
      </c>
      <c r="AU121" s="180" t="s">
        <v>85</v>
      </c>
      <c r="AY121" s="172" t="s">
        <v>120</v>
      </c>
      <c r="BK121" s="181">
        <f>SUM(BK122:BK142)</f>
        <v>0</v>
      </c>
    </row>
    <row r="122" s="2" customFormat="1" ht="55.5" customHeight="1">
      <c r="A122" s="34"/>
      <c r="B122" s="184"/>
      <c r="C122" s="185" t="s">
        <v>85</v>
      </c>
      <c r="D122" s="185" t="s">
        <v>123</v>
      </c>
      <c r="E122" s="186" t="s">
        <v>138</v>
      </c>
      <c r="F122" s="187" t="s">
        <v>139</v>
      </c>
      <c r="G122" s="188" t="s">
        <v>140</v>
      </c>
      <c r="H122" s="189">
        <v>8</v>
      </c>
      <c r="I122" s="190"/>
      <c r="J122" s="191">
        <f>ROUND(I122*H122,2)</f>
        <v>0</v>
      </c>
      <c r="K122" s="187" t="s">
        <v>127</v>
      </c>
      <c r="L122" s="35"/>
      <c r="M122" s="192" t="s">
        <v>1</v>
      </c>
      <c r="N122" s="193" t="s">
        <v>42</v>
      </c>
      <c r="O122" s="73"/>
      <c r="P122" s="194">
        <f>O122*H122</f>
        <v>0</v>
      </c>
      <c r="Q122" s="194">
        <v>0</v>
      </c>
      <c r="R122" s="194">
        <f>Q122*H122</f>
        <v>0</v>
      </c>
      <c r="S122" s="194">
        <v>0</v>
      </c>
      <c r="T122" s="195">
        <f>S122*H122</f>
        <v>0</v>
      </c>
      <c r="U122" s="34"/>
      <c r="V122" s="34"/>
      <c r="W122" s="34"/>
      <c r="X122" s="34"/>
      <c r="Y122" s="34"/>
      <c r="Z122" s="34"/>
      <c r="AA122" s="34"/>
      <c r="AB122" s="34"/>
      <c r="AC122" s="34"/>
      <c r="AD122" s="34"/>
      <c r="AE122" s="34"/>
      <c r="AR122" s="196" t="s">
        <v>128</v>
      </c>
      <c r="AT122" s="196" t="s">
        <v>123</v>
      </c>
      <c r="AU122" s="196" t="s">
        <v>87</v>
      </c>
      <c r="AY122" s="15" t="s">
        <v>120</v>
      </c>
      <c r="BE122" s="197">
        <f>IF(N122="základní",J122,0)</f>
        <v>0</v>
      </c>
      <c r="BF122" s="197">
        <f>IF(N122="snížená",J122,0)</f>
        <v>0</v>
      </c>
      <c r="BG122" s="197">
        <f>IF(N122="zákl. přenesená",J122,0)</f>
        <v>0</v>
      </c>
      <c r="BH122" s="197">
        <f>IF(N122="sníž. přenesená",J122,0)</f>
        <v>0</v>
      </c>
      <c r="BI122" s="197">
        <f>IF(N122="nulová",J122,0)</f>
        <v>0</v>
      </c>
      <c r="BJ122" s="15" t="s">
        <v>85</v>
      </c>
      <c r="BK122" s="197">
        <f>ROUND(I122*H122,2)</f>
        <v>0</v>
      </c>
      <c r="BL122" s="15" t="s">
        <v>128</v>
      </c>
      <c r="BM122" s="196" t="s">
        <v>141</v>
      </c>
    </row>
    <row r="123" s="2" customFormat="1" ht="33" customHeight="1">
      <c r="A123" s="34"/>
      <c r="B123" s="184"/>
      <c r="C123" s="185" t="s">
        <v>87</v>
      </c>
      <c r="D123" s="185" t="s">
        <v>123</v>
      </c>
      <c r="E123" s="186" t="s">
        <v>143</v>
      </c>
      <c r="F123" s="187" t="s">
        <v>144</v>
      </c>
      <c r="G123" s="188" t="s">
        <v>145</v>
      </c>
      <c r="H123" s="189">
        <v>500</v>
      </c>
      <c r="I123" s="190"/>
      <c r="J123" s="191">
        <f>ROUND(I123*H123,2)</f>
        <v>0</v>
      </c>
      <c r="K123" s="187" t="s">
        <v>127</v>
      </c>
      <c r="L123" s="35"/>
      <c r="M123" s="192" t="s">
        <v>1</v>
      </c>
      <c r="N123" s="193" t="s">
        <v>42</v>
      </c>
      <c r="O123" s="73"/>
      <c r="P123" s="194">
        <f>O123*H123</f>
        <v>0</v>
      </c>
      <c r="Q123" s="194">
        <v>0</v>
      </c>
      <c r="R123" s="194">
        <f>Q123*H123</f>
        <v>0</v>
      </c>
      <c r="S123" s="194">
        <v>0</v>
      </c>
      <c r="T123" s="195">
        <f>S123*H123</f>
        <v>0</v>
      </c>
      <c r="U123" s="34"/>
      <c r="V123" s="34"/>
      <c r="W123" s="34"/>
      <c r="X123" s="34"/>
      <c r="Y123" s="34"/>
      <c r="Z123" s="34"/>
      <c r="AA123" s="34"/>
      <c r="AB123" s="34"/>
      <c r="AC123" s="34"/>
      <c r="AD123" s="34"/>
      <c r="AE123" s="34"/>
      <c r="AR123" s="196" t="s">
        <v>128</v>
      </c>
      <c r="AT123" s="196" t="s">
        <v>123</v>
      </c>
      <c r="AU123" s="196" t="s">
        <v>87</v>
      </c>
      <c r="AY123" s="15" t="s">
        <v>120</v>
      </c>
      <c r="BE123" s="197">
        <f>IF(N123="základní",J123,0)</f>
        <v>0</v>
      </c>
      <c r="BF123" s="197">
        <f>IF(N123="snížená",J123,0)</f>
        <v>0</v>
      </c>
      <c r="BG123" s="197">
        <f>IF(N123="zákl. přenesená",J123,0)</f>
        <v>0</v>
      </c>
      <c r="BH123" s="197">
        <f>IF(N123="sníž. přenesená",J123,0)</f>
        <v>0</v>
      </c>
      <c r="BI123" s="197">
        <f>IF(N123="nulová",J123,0)</f>
        <v>0</v>
      </c>
      <c r="BJ123" s="15" t="s">
        <v>85</v>
      </c>
      <c r="BK123" s="197">
        <f>ROUND(I123*H123,2)</f>
        <v>0</v>
      </c>
      <c r="BL123" s="15" t="s">
        <v>128</v>
      </c>
      <c r="BM123" s="196" t="s">
        <v>146</v>
      </c>
    </row>
    <row r="124" s="2" customFormat="1" ht="21.75" customHeight="1">
      <c r="A124" s="34"/>
      <c r="B124" s="184"/>
      <c r="C124" s="198" t="s">
        <v>134</v>
      </c>
      <c r="D124" s="198" t="s">
        <v>148</v>
      </c>
      <c r="E124" s="199" t="s">
        <v>149</v>
      </c>
      <c r="F124" s="200" t="s">
        <v>150</v>
      </c>
      <c r="G124" s="201" t="s">
        <v>151</v>
      </c>
      <c r="H124" s="202">
        <v>800</v>
      </c>
      <c r="I124" s="203"/>
      <c r="J124" s="204">
        <f>ROUND(I124*H124,2)</f>
        <v>0</v>
      </c>
      <c r="K124" s="200" t="s">
        <v>127</v>
      </c>
      <c r="L124" s="205"/>
      <c r="M124" s="206" t="s">
        <v>1</v>
      </c>
      <c r="N124" s="207" t="s">
        <v>42</v>
      </c>
      <c r="O124" s="73"/>
      <c r="P124" s="194">
        <f>O124*H124</f>
        <v>0</v>
      </c>
      <c r="Q124" s="194">
        <v>1</v>
      </c>
      <c r="R124" s="194">
        <f>Q124*H124</f>
        <v>800</v>
      </c>
      <c r="S124" s="194">
        <v>0</v>
      </c>
      <c r="T124" s="195">
        <f>S124*H124</f>
        <v>0</v>
      </c>
      <c r="U124" s="34"/>
      <c r="V124" s="34"/>
      <c r="W124" s="34"/>
      <c r="X124" s="34"/>
      <c r="Y124" s="34"/>
      <c r="Z124" s="34"/>
      <c r="AA124" s="34"/>
      <c r="AB124" s="34"/>
      <c r="AC124" s="34"/>
      <c r="AD124" s="34"/>
      <c r="AE124" s="34"/>
      <c r="AR124" s="196" t="s">
        <v>152</v>
      </c>
      <c r="AT124" s="196" t="s">
        <v>148</v>
      </c>
      <c r="AU124" s="196" t="s">
        <v>87</v>
      </c>
      <c r="AY124" s="15" t="s">
        <v>120</v>
      </c>
      <c r="BE124" s="197">
        <f>IF(N124="základní",J124,0)</f>
        <v>0</v>
      </c>
      <c r="BF124" s="197">
        <f>IF(N124="snížená",J124,0)</f>
        <v>0</v>
      </c>
      <c r="BG124" s="197">
        <f>IF(N124="zákl. přenesená",J124,0)</f>
        <v>0</v>
      </c>
      <c r="BH124" s="197">
        <f>IF(N124="sníž. přenesená",J124,0)</f>
        <v>0</v>
      </c>
      <c r="BI124" s="197">
        <f>IF(N124="nulová",J124,0)</f>
        <v>0</v>
      </c>
      <c r="BJ124" s="15" t="s">
        <v>85</v>
      </c>
      <c r="BK124" s="197">
        <f>ROUND(I124*H124,2)</f>
        <v>0</v>
      </c>
      <c r="BL124" s="15" t="s">
        <v>128</v>
      </c>
      <c r="BM124" s="196" t="s">
        <v>153</v>
      </c>
    </row>
    <row r="125" s="2" customFormat="1" ht="33" customHeight="1">
      <c r="A125" s="34"/>
      <c r="B125" s="184"/>
      <c r="C125" s="185" t="s">
        <v>128</v>
      </c>
      <c r="D125" s="185" t="s">
        <v>123</v>
      </c>
      <c r="E125" s="186" t="s">
        <v>154</v>
      </c>
      <c r="F125" s="187" t="s">
        <v>155</v>
      </c>
      <c r="G125" s="188" t="s">
        <v>132</v>
      </c>
      <c r="H125" s="189">
        <v>2200</v>
      </c>
      <c r="I125" s="190"/>
      <c r="J125" s="191">
        <f>ROUND(I125*H125,2)</f>
        <v>0</v>
      </c>
      <c r="K125" s="187" t="s">
        <v>127</v>
      </c>
      <c r="L125" s="35"/>
      <c r="M125" s="192" t="s">
        <v>1</v>
      </c>
      <c r="N125" s="193" t="s">
        <v>42</v>
      </c>
      <c r="O125" s="73"/>
      <c r="P125" s="194">
        <f>O125*H125</f>
        <v>0</v>
      </c>
      <c r="Q125" s="194">
        <v>0</v>
      </c>
      <c r="R125" s="194">
        <f>Q125*H125</f>
        <v>0</v>
      </c>
      <c r="S125" s="194">
        <v>0</v>
      </c>
      <c r="T125" s="195">
        <f>S125*H125</f>
        <v>0</v>
      </c>
      <c r="U125" s="34"/>
      <c r="V125" s="34"/>
      <c r="W125" s="34"/>
      <c r="X125" s="34"/>
      <c r="Y125" s="34"/>
      <c r="Z125" s="34"/>
      <c r="AA125" s="34"/>
      <c r="AB125" s="34"/>
      <c r="AC125" s="34"/>
      <c r="AD125" s="34"/>
      <c r="AE125" s="34"/>
      <c r="AR125" s="196" t="s">
        <v>128</v>
      </c>
      <c r="AT125" s="196" t="s">
        <v>123</v>
      </c>
      <c r="AU125" s="196" t="s">
        <v>87</v>
      </c>
      <c r="AY125" s="15" t="s">
        <v>120</v>
      </c>
      <c r="BE125" s="197">
        <f>IF(N125="základní",J125,0)</f>
        <v>0</v>
      </c>
      <c r="BF125" s="197">
        <f>IF(N125="snížená",J125,0)</f>
        <v>0</v>
      </c>
      <c r="BG125" s="197">
        <f>IF(N125="zákl. přenesená",J125,0)</f>
        <v>0</v>
      </c>
      <c r="BH125" s="197">
        <f>IF(N125="sníž. přenesená",J125,0)</f>
        <v>0</v>
      </c>
      <c r="BI125" s="197">
        <f>IF(N125="nulová",J125,0)</f>
        <v>0</v>
      </c>
      <c r="BJ125" s="15" t="s">
        <v>85</v>
      </c>
      <c r="BK125" s="197">
        <f>ROUND(I125*H125,2)</f>
        <v>0</v>
      </c>
      <c r="BL125" s="15" t="s">
        <v>128</v>
      </c>
      <c r="BM125" s="196" t="s">
        <v>156</v>
      </c>
    </row>
    <row r="126" s="2" customFormat="1" ht="21.75" customHeight="1">
      <c r="A126" s="34"/>
      <c r="B126" s="184"/>
      <c r="C126" s="185" t="s">
        <v>121</v>
      </c>
      <c r="D126" s="185" t="s">
        <v>123</v>
      </c>
      <c r="E126" s="186" t="s">
        <v>158</v>
      </c>
      <c r="F126" s="187" t="s">
        <v>159</v>
      </c>
      <c r="G126" s="188" t="s">
        <v>126</v>
      </c>
      <c r="H126" s="189">
        <v>32</v>
      </c>
      <c r="I126" s="190"/>
      <c r="J126" s="191">
        <f>ROUND(I126*H126,2)</f>
        <v>0</v>
      </c>
      <c r="K126" s="187" t="s">
        <v>127</v>
      </c>
      <c r="L126" s="35"/>
      <c r="M126" s="192" t="s">
        <v>1</v>
      </c>
      <c r="N126" s="193" t="s">
        <v>42</v>
      </c>
      <c r="O126" s="73"/>
      <c r="P126" s="194">
        <f>O126*H126</f>
        <v>0</v>
      </c>
      <c r="Q126" s="194">
        <v>0</v>
      </c>
      <c r="R126" s="194">
        <f>Q126*H126</f>
        <v>0</v>
      </c>
      <c r="S126" s="194">
        <v>0</v>
      </c>
      <c r="T126" s="195">
        <f>S126*H126</f>
        <v>0</v>
      </c>
      <c r="U126" s="34"/>
      <c r="V126" s="34"/>
      <c r="W126" s="34"/>
      <c r="X126" s="34"/>
      <c r="Y126" s="34"/>
      <c r="Z126" s="34"/>
      <c r="AA126" s="34"/>
      <c r="AB126" s="34"/>
      <c r="AC126" s="34"/>
      <c r="AD126" s="34"/>
      <c r="AE126" s="34"/>
      <c r="AR126" s="196" t="s">
        <v>128</v>
      </c>
      <c r="AT126" s="196" t="s">
        <v>123</v>
      </c>
      <c r="AU126" s="196" t="s">
        <v>87</v>
      </c>
      <c r="AY126" s="15" t="s">
        <v>120</v>
      </c>
      <c r="BE126" s="197">
        <f>IF(N126="základní",J126,0)</f>
        <v>0</v>
      </c>
      <c r="BF126" s="197">
        <f>IF(N126="snížená",J126,0)</f>
        <v>0</v>
      </c>
      <c r="BG126" s="197">
        <f>IF(N126="zákl. přenesená",J126,0)</f>
        <v>0</v>
      </c>
      <c r="BH126" s="197">
        <f>IF(N126="sníž. přenesená",J126,0)</f>
        <v>0</v>
      </c>
      <c r="BI126" s="197">
        <f>IF(N126="nulová",J126,0)</f>
        <v>0</v>
      </c>
      <c r="BJ126" s="15" t="s">
        <v>85</v>
      </c>
      <c r="BK126" s="197">
        <f>ROUND(I126*H126,2)</f>
        <v>0</v>
      </c>
      <c r="BL126" s="15" t="s">
        <v>128</v>
      </c>
      <c r="BM126" s="196" t="s">
        <v>160</v>
      </c>
    </row>
    <row r="127" s="2" customFormat="1" ht="21.75" customHeight="1">
      <c r="A127" s="34"/>
      <c r="B127" s="184"/>
      <c r="C127" s="185" t="s">
        <v>142</v>
      </c>
      <c r="D127" s="185" t="s">
        <v>123</v>
      </c>
      <c r="E127" s="186" t="s">
        <v>166</v>
      </c>
      <c r="F127" s="187" t="s">
        <v>167</v>
      </c>
      <c r="G127" s="188" t="s">
        <v>126</v>
      </c>
      <c r="H127" s="189">
        <v>380</v>
      </c>
      <c r="I127" s="190"/>
      <c r="J127" s="191">
        <f>ROUND(I127*H127,2)</f>
        <v>0</v>
      </c>
      <c r="K127" s="187" t="s">
        <v>127</v>
      </c>
      <c r="L127" s="35"/>
      <c r="M127" s="192" t="s">
        <v>1</v>
      </c>
      <c r="N127" s="193" t="s">
        <v>42</v>
      </c>
      <c r="O127" s="73"/>
      <c r="P127" s="194">
        <f>O127*H127</f>
        <v>0</v>
      </c>
      <c r="Q127" s="194">
        <v>0</v>
      </c>
      <c r="R127" s="194">
        <f>Q127*H127</f>
        <v>0</v>
      </c>
      <c r="S127" s="194">
        <v>0</v>
      </c>
      <c r="T127" s="195">
        <f>S127*H127</f>
        <v>0</v>
      </c>
      <c r="U127" s="34"/>
      <c r="V127" s="34"/>
      <c r="W127" s="34"/>
      <c r="X127" s="34"/>
      <c r="Y127" s="34"/>
      <c r="Z127" s="34"/>
      <c r="AA127" s="34"/>
      <c r="AB127" s="34"/>
      <c r="AC127" s="34"/>
      <c r="AD127" s="34"/>
      <c r="AE127" s="34"/>
      <c r="AR127" s="196" t="s">
        <v>128</v>
      </c>
      <c r="AT127" s="196" t="s">
        <v>123</v>
      </c>
      <c r="AU127" s="196" t="s">
        <v>87</v>
      </c>
      <c r="AY127" s="15" t="s">
        <v>120</v>
      </c>
      <c r="BE127" s="197">
        <f>IF(N127="základní",J127,0)</f>
        <v>0</v>
      </c>
      <c r="BF127" s="197">
        <f>IF(N127="snížená",J127,0)</f>
        <v>0</v>
      </c>
      <c r="BG127" s="197">
        <f>IF(N127="zákl. přenesená",J127,0)</f>
        <v>0</v>
      </c>
      <c r="BH127" s="197">
        <f>IF(N127="sníž. přenesená",J127,0)</f>
        <v>0</v>
      </c>
      <c r="BI127" s="197">
        <f>IF(N127="nulová",J127,0)</f>
        <v>0</v>
      </c>
      <c r="BJ127" s="15" t="s">
        <v>85</v>
      </c>
      <c r="BK127" s="197">
        <f>ROUND(I127*H127,2)</f>
        <v>0</v>
      </c>
      <c r="BL127" s="15" t="s">
        <v>128</v>
      </c>
      <c r="BM127" s="196" t="s">
        <v>168</v>
      </c>
    </row>
    <row r="128" s="2" customFormat="1" ht="55.5" customHeight="1">
      <c r="A128" s="34"/>
      <c r="B128" s="184"/>
      <c r="C128" s="185" t="s">
        <v>147</v>
      </c>
      <c r="D128" s="185" t="s">
        <v>123</v>
      </c>
      <c r="E128" s="186" t="s">
        <v>174</v>
      </c>
      <c r="F128" s="187" t="s">
        <v>175</v>
      </c>
      <c r="G128" s="188" t="s">
        <v>132</v>
      </c>
      <c r="H128" s="189">
        <v>5730</v>
      </c>
      <c r="I128" s="190"/>
      <c r="J128" s="191">
        <f>ROUND(I128*H128,2)</f>
        <v>0</v>
      </c>
      <c r="K128" s="187" t="s">
        <v>127</v>
      </c>
      <c r="L128" s="35"/>
      <c r="M128" s="192" t="s">
        <v>1</v>
      </c>
      <c r="N128" s="193" t="s">
        <v>42</v>
      </c>
      <c r="O128" s="73"/>
      <c r="P128" s="194">
        <f>O128*H128</f>
        <v>0</v>
      </c>
      <c r="Q128" s="194">
        <v>0</v>
      </c>
      <c r="R128" s="194">
        <f>Q128*H128</f>
        <v>0</v>
      </c>
      <c r="S128" s="194">
        <v>0</v>
      </c>
      <c r="T128" s="195">
        <f>S128*H128</f>
        <v>0</v>
      </c>
      <c r="U128" s="34"/>
      <c r="V128" s="34"/>
      <c r="W128" s="34"/>
      <c r="X128" s="34"/>
      <c r="Y128" s="34"/>
      <c r="Z128" s="34"/>
      <c r="AA128" s="34"/>
      <c r="AB128" s="34"/>
      <c r="AC128" s="34"/>
      <c r="AD128" s="34"/>
      <c r="AE128" s="34"/>
      <c r="AR128" s="196" t="s">
        <v>128</v>
      </c>
      <c r="AT128" s="196" t="s">
        <v>123</v>
      </c>
      <c r="AU128" s="196" t="s">
        <v>87</v>
      </c>
      <c r="AY128" s="15" t="s">
        <v>120</v>
      </c>
      <c r="BE128" s="197">
        <f>IF(N128="základní",J128,0)</f>
        <v>0</v>
      </c>
      <c r="BF128" s="197">
        <f>IF(N128="snížená",J128,0)</f>
        <v>0</v>
      </c>
      <c r="BG128" s="197">
        <f>IF(N128="zákl. přenesená",J128,0)</f>
        <v>0</v>
      </c>
      <c r="BH128" s="197">
        <f>IF(N128="sníž. přenesená",J128,0)</f>
        <v>0</v>
      </c>
      <c r="BI128" s="197">
        <f>IF(N128="nulová",J128,0)</f>
        <v>0</v>
      </c>
      <c r="BJ128" s="15" t="s">
        <v>85</v>
      </c>
      <c r="BK128" s="197">
        <f>ROUND(I128*H128,2)</f>
        <v>0</v>
      </c>
      <c r="BL128" s="15" t="s">
        <v>128</v>
      </c>
      <c r="BM128" s="196" t="s">
        <v>176</v>
      </c>
    </row>
    <row r="129" s="2" customFormat="1" ht="21.75" customHeight="1">
      <c r="A129" s="34"/>
      <c r="B129" s="184"/>
      <c r="C129" s="198" t="s">
        <v>161</v>
      </c>
      <c r="D129" s="198" t="s">
        <v>148</v>
      </c>
      <c r="E129" s="199" t="s">
        <v>182</v>
      </c>
      <c r="F129" s="200" t="s">
        <v>183</v>
      </c>
      <c r="G129" s="201" t="s">
        <v>126</v>
      </c>
      <c r="H129" s="202">
        <v>9400</v>
      </c>
      <c r="I129" s="203"/>
      <c r="J129" s="204">
        <f>ROUND(I129*H129,2)</f>
        <v>0</v>
      </c>
      <c r="K129" s="200" t="s">
        <v>127</v>
      </c>
      <c r="L129" s="205"/>
      <c r="M129" s="206" t="s">
        <v>1</v>
      </c>
      <c r="N129" s="207" t="s">
        <v>42</v>
      </c>
      <c r="O129" s="73"/>
      <c r="P129" s="194">
        <f>O129*H129</f>
        <v>0</v>
      </c>
      <c r="Q129" s="194">
        <v>0.00018000000000000001</v>
      </c>
      <c r="R129" s="194">
        <f>Q129*H129</f>
        <v>1.6920000000000002</v>
      </c>
      <c r="S129" s="194">
        <v>0</v>
      </c>
      <c r="T129" s="195">
        <f>S129*H129</f>
        <v>0</v>
      </c>
      <c r="U129" s="34"/>
      <c r="V129" s="34"/>
      <c r="W129" s="34"/>
      <c r="X129" s="34"/>
      <c r="Y129" s="34"/>
      <c r="Z129" s="34"/>
      <c r="AA129" s="34"/>
      <c r="AB129" s="34"/>
      <c r="AC129" s="34"/>
      <c r="AD129" s="34"/>
      <c r="AE129" s="34"/>
      <c r="AR129" s="196" t="s">
        <v>152</v>
      </c>
      <c r="AT129" s="196" t="s">
        <v>148</v>
      </c>
      <c r="AU129" s="196" t="s">
        <v>87</v>
      </c>
      <c r="AY129" s="15" t="s">
        <v>120</v>
      </c>
      <c r="BE129" s="197">
        <f>IF(N129="základní",J129,0)</f>
        <v>0</v>
      </c>
      <c r="BF129" s="197">
        <f>IF(N129="snížená",J129,0)</f>
        <v>0</v>
      </c>
      <c r="BG129" s="197">
        <f>IF(N129="zákl. přenesená",J129,0)</f>
        <v>0</v>
      </c>
      <c r="BH129" s="197">
        <f>IF(N129="sníž. přenesená",J129,0)</f>
        <v>0</v>
      </c>
      <c r="BI129" s="197">
        <f>IF(N129="nulová",J129,0)</f>
        <v>0</v>
      </c>
      <c r="BJ129" s="15" t="s">
        <v>85</v>
      </c>
      <c r="BK129" s="197">
        <f>ROUND(I129*H129,2)</f>
        <v>0</v>
      </c>
      <c r="BL129" s="15" t="s">
        <v>128</v>
      </c>
      <c r="BM129" s="196" t="s">
        <v>184</v>
      </c>
    </row>
    <row r="130" s="2" customFormat="1" ht="44.25" customHeight="1">
      <c r="A130" s="34"/>
      <c r="B130" s="184"/>
      <c r="C130" s="185" t="s">
        <v>165</v>
      </c>
      <c r="D130" s="185" t="s">
        <v>123</v>
      </c>
      <c r="E130" s="186" t="s">
        <v>209</v>
      </c>
      <c r="F130" s="187" t="s">
        <v>210</v>
      </c>
      <c r="G130" s="188" t="s">
        <v>132</v>
      </c>
      <c r="H130" s="189">
        <v>14.4</v>
      </c>
      <c r="I130" s="190"/>
      <c r="J130" s="191">
        <f>ROUND(I130*H130,2)</f>
        <v>0</v>
      </c>
      <c r="K130" s="187" t="s">
        <v>127</v>
      </c>
      <c r="L130" s="35"/>
      <c r="M130" s="192" t="s">
        <v>1</v>
      </c>
      <c r="N130" s="193" t="s">
        <v>42</v>
      </c>
      <c r="O130" s="73"/>
      <c r="P130" s="194">
        <f>O130*H130</f>
        <v>0</v>
      </c>
      <c r="Q130" s="194">
        <v>0</v>
      </c>
      <c r="R130" s="194">
        <f>Q130*H130</f>
        <v>0</v>
      </c>
      <c r="S130" s="194">
        <v>0</v>
      </c>
      <c r="T130" s="195">
        <f>S130*H130</f>
        <v>0</v>
      </c>
      <c r="U130" s="34"/>
      <c r="V130" s="34"/>
      <c r="W130" s="34"/>
      <c r="X130" s="34"/>
      <c r="Y130" s="34"/>
      <c r="Z130" s="34"/>
      <c r="AA130" s="34"/>
      <c r="AB130" s="34"/>
      <c r="AC130" s="34"/>
      <c r="AD130" s="34"/>
      <c r="AE130" s="34"/>
      <c r="AR130" s="196" t="s">
        <v>128</v>
      </c>
      <c r="AT130" s="196" t="s">
        <v>123</v>
      </c>
      <c r="AU130" s="196" t="s">
        <v>87</v>
      </c>
      <c r="AY130" s="15" t="s">
        <v>120</v>
      </c>
      <c r="BE130" s="197">
        <f>IF(N130="základní",J130,0)</f>
        <v>0</v>
      </c>
      <c r="BF130" s="197">
        <f>IF(N130="snížená",J130,0)</f>
        <v>0</v>
      </c>
      <c r="BG130" s="197">
        <f>IF(N130="zákl. přenesená",J130,0)</f>
        <v>0</v>
      </c>
      <c r="BH130" s="197">
        <f>IF(N130="sníž. přenesená",J130,0)</f>
        <v>0</v>
      </c>
      <c r="BI130" s="197">
        <f>IF(N130="nulová",J130,0)</f>
        <v>0</v>
      </c>
      <c r="BJ130" s="15" t="s">
        <v>85</v>
      </c>
      <c r="BK130" s="197">
        <f>ROUND(I130*H130,2)</f>
        <v>0</v>
      </c>
      <c r="BL130" s="15" t="s">
        <v>128</v>
      </c>
      <c r="BM130" s="196" t="s">
        <v>211</v>
      </c>
    </row>
    <row r="131" s="2" customFormat="1" ht="21.75" customHeight="1">
      <c r="A131" s="34"/>
      <c r="B131" s="184"/>
      <c r="C131" s="198" t="s">
        <v>169</v>
      </c>
      <c r="D131" s="198" t="s">
        <v>148</v>
      </c>
      <c r="E131" s="199" t="s">
        <v>213</v>
      </c>
      <c r="F131" s="200" t="s">
        <v>214</v>
      </c>
      <c r="G131" s="201" t="s">
        <v>126</v>
      </c>
      <c r="H131" s="202">
        <v>4</v>
      </c>
      <c r="I131" s="203"/>
      <c r="J131" s="204">
        <f>ROUND(I131*H131,2)</f>
        <v>0</v>
      </c>
      <c r="K131" s="200" t="s">
        <v>127</v>
      </c>
      <c r="L131" s="205"/>
      <c r="M131" s="206" t="s">
        <v>1</v>
      </c>
      <c r="N131" s="207" t="s">
        <v>42</v>
      </c>
      <c r="O131" s="73"/>
      <c r="P131" s="194">
        <f>O131*H131</f>
        <v>0</v>
      </c>
      <c r="Q131" s="194">
        <v>0.25684000000000001</v>
      </c>
      <c r="R131" s="194">
        <f>Q131*H131</f>
        <v>1.0273600000000001</v>
      </c>
      <c r="S131" s="194">
        <v>0</v>
      </c>
      <c r="T131" s="195">
        <f>S131*H131</f>
        <v>0</v>
      </c>
      <c r="U131" s="34"/>
      <c r="V131" s="34"/>
      <c r="W131" s="34"/>
      <c r="X131" s="34"/>
      <c r="Y131" s="34"/>
      <c r="Z131" s="34"/>
      <c r="AA131" s="34"/>
      <c r="AB131" s="34"/>
      <c r="AC131" s="34"/>
      <c r="AD131" s="34"/>
      <c r="AE131" s="34"/>
      <c r="AR131" s="196" t="s">
        <v>152</v>
      </c>
      <c r="AT131" s="196" t="s">
        <v>148</v>
      </c>
      <c r="AU131" s="196" t="s">
        <v>87</v>
      </c>
      <c r="AY131" s="15" t="s">
        <v>120</v>
      </c>
      <c r="BE131" s="197">
        <f>IF(N131="základní",J131,0)</f>
        <v>0</v>
      </c>
      <c r="BF131" s="197">
        <f>IF(N131="snížená",J131,0)</f>
        <v>0</v>
      </c>
      <c r="BG131" s="197">
        <f>IF(N131="zákl. přenesená",J131,0)</f>
        <v>0</v>
      </c>
      <c r="BH131" s="197">
        <f>IF(N131="sníž. přenesená",J131,0)</f>
        <v>0</v>
      </c>
      <c r="BI131" s="197">
        <f>IF(N131="nulová",J131,0)</f>
        <v>0</v>
      </c>
      <c r="BJ131" s="15" t="s">
        <v>85</v>
      </c>
      <c r="BK131" s="197">
        <f>ROUND(I131*H131,2)</f>
        <v>0</v>
      </c>
      <c r="BL131" s="15" t="s">
        <v>128</v>
      </c>
      <c r="BM131" s="196" t="s">
        <v>215</v>
      </c>
    </row>
    <row r="132" s="2" customFormat="1" ht="33" customHeight="1">
      <c r="A132" s="34"/>
      <c r="B132" s="184"/>
      <c r="C132" s="185" t="s">
        <v>173</v>
      </c>
      <c r="D132" s="185" t="s">
        <v>123</v>
      </c>
      <c r="E132" s="186" t="s">
        <v>217</v>
      </c>
      <c r="F132" s="187" t="s">
        <v>218</v>
      </c>
      <c r="G132" s="188" t="s">
        <v>126</v>
      </c>
      <c r="H132" s="189">
        <v>200</v>
      </c>
      <c r="I132" s="190"/>
      <c r="J132" s="191">
        <f>ROUND(I132*H132,2)</f>
        <v>0</v>
      </c>
      <c r="K132" s="187" t="s">
        <v>127</v>
      </c>
      <c r="L132" s="35"/>
      <c r="M132" s="192" t="s">
        <v>1</v>
      </c>
      <c r="N132" s="193" t="s">
        <v>42</v>
      </c>
      <c r="O132" s="73"/>
      <c r="P132" s="194">
        <f>O132*H132</f>
        <v>0</v>
      </c>
      <c r="Q132" s="194">
        <v>0</v>
      </c>
      <c r="R132" s="194">
        <f>Q132*H132</f>
        <v>0</v>
      </c>
      <c r="S132" s="194">
        <v>0</v>
      </c>
      <c r="T132" s="195">
        <f>S132*H132</f>
        <v>0</v>
      </c>
      <c r="U132" s="34"/>
      <c r="V132" s="34"/>
      <c r="W132" s="34"/>
      <c r="X132" s="34"/>
      <c r="Y132" s="34"/>
      <c r="Z132" s="34"/>
      <c r="AA132" s="34"/>
      <c r="AB132" s="34"/>
      <c r="AC132" s="34"/>
      <c r="AD132" s="34"/>
      <c r="AE132" s="34"/>
      <c r="AR132" s="196" t="s">
        <v>128</v>
      </c>
      <c r="AT132" s="196" t="s">
        <v>123</v>
      </c>
      <c r="AU132" s="196" t="s">
        <v>87</v>
      </c>
      <c r="AY132" s="15" t="s">
        <v>120</v>
      </c>
      <c r="BE132" s="197">
        <f>IF(N132="základní",J132,0)</f>
        <v>0</v>
      </c>
      <c r="BF132" s="197">
        <f>IF(N132="snížená",J132,0)</f>
        <v>0</v>
      </c>
      <c r="BG132" s="197">
        <f>IF(N132="zákl. přenesená",J132,0)</f>
        <v>0</v>
      </c>
      <c r="BH132" s="197">
        <f>IF(N132="sníž. přenesená",J132,0)</f>
        <v>0</v>
      </c>
      <c r="BI132" s="197">
        <f>IF(N132="nulová",J132,0)</f>
        <v>0</v>
      </c>
      <c r="BJ132" s="15" t="s">
        <v>85</v>
      </c>
      <c r="BK132" s="197">
        <f>ROUND(I132*H132,2)</f>
        <v>0</v>
      </c>
      <c r="BL132" s="15" t="s">
        <v>128</v>
      </c>
      <c r="BM132" s="196" t="s">
        <v>219</v>
      </c>
    </row>
    <row r="133" s="2" customFormat="1" ht="21.75" customHeight="1">
      <c r="A133" s="34"/>
      <c r="B133" s="184"/>
      <c r="C133" s="198" t="s">
        <v>177</v>
      </c>
      <c r="D133" s="198" t="s">
        <v>148</v>
      </c>
      <c r="E133" s="199" t="s">
        <v>221</v>
      </c>
      <c r="F133" s="200" t="s">
        <v>222</v>
      </c>
      <c r="G133" s="201" t="s">
        <v>126</v>
      </c>
      <c r="H133" s="202">
        <v>200</v>
      </c>
      <c r="I133" s="203"/>
      <c r="J133" s="204">
        <f>ROUND(I133*H133,2)</f>
        <v>0</v>
      </c>
      <c r="K133" s="200" t="s">
        <v>127</v>
      </c>
      <c r="L133" s="205"/>
      <c r="M133" s="206" t="s">
        <v>1</v>
      </c>
      <c r="N133" s="207" t="s">
        <v>42</v>
      </c>
      <c r="O133" s="73"/>
      <c r="P133" s="194">
        <f>O133*H133</f>
        <v>0</v>
      </c>
      <c r="Q133" s="194">
        <v>0.0010499999999999999</v>
      </c>
      <c r="R133" s="194">
        <f>Q133*H133</f>
        <v>0.20999999999999999</v>
      </c>
      <c r="S133" s="194">
        <v>0</v>
      </c>
      <c r="T133" s="195">
        <f>S133*H133</f>
        <v>0</v>
      </c>
      <c r="U133" s="34"/>
      <c r="V133" s="34"/>
      <c r="W133" s="34"/>
      <c r="X133" s="34"/>
      <c r="Y133" s="34"/>
      <c r="Z133" s="34"/>
      <c r="AA133" s="34"/>
      <c r="AB133" s="34"/>
      <c r="AC133" s="34"/>
      <c r="AD133" s="34"/>
      <c r="AE133" s="34"/>
      <c r="AR133" s="196" t="s">
        <v>152</v>
      </c>
      <c r="AT133" s="196" t="s">
        <v>148</v>
      </c>
      <c r="AU133" s="196" t="s">
        <v>87</v>
      </c>
      <c r="AY133" s="15" t="s">
        <v>120</v>
      </c>
      <c r="BE133" s="197">
        <f>IF(N133="základní",J133,0)</f>
        <v>0</v>
      </c>
      <c r="BF133" s="197">
        <f>IF(N133="snížená",J133,0)</f>
        <v>0</v>
      </c>
      <c r="BG133" s="197">
        <f>IF(N133="zákl. přenesená",J133,0)</f>
        <v>0</v>
      </c>
      <c r="BH133" s="197">
        <f>IF(N133="sníž. přenesená",J133,0)</f>
        <v>0</v>
      </c>
      <c r="BI133" s="197">
        <f>IF(N133="nulová",J133,0)</f>
        <v>0</v>
      </c>
      <c r="BJ133" s="15" t="s">
        <v>85</v>
      </c>
      <c r="BK133" s="197">
        <f>ROUND(I133*H133,2)</f>
        <v>0</v>
      </c>
      <c r="BL133" s="15" t="s">
        <v>128</v>
      </c>
      <c r="BM133" s="196" t="s">
        <v>223</v>
      </c>
    </row>
    <row r="134" s="2" customFormat="1" ht="44.25" customHeight="1">
      <c r="A134" s="34"/>
      <c r="B134" s="184"/>
      <c r="C134" s="185" t="s">
        <v>8</v>
      </c>
      <c r="D134" s="185" t="s">
        <v>123</v>
      </c>
      <c r="E134" s="186" t="s">
        <v>229</v>
      </c>
      <c r="F134" s="187" t="s">
        <v>230</v>
      </c>
      <c r="G134" s="188" t="s">
        <v>132</v>
      </c>
      <c r="H134" s="189">
        <v>6750</v>
      </c>
      <c r="I134" s="190"/>
      <c r="J134" s="191">
        <f>ROUND(I134*H134,2)</f>
        <v>0</v>
      </c>
      <c r="K134" s="187" t="s">
        <v>127</v>
      </c>
      <c r="L134" s="35"/>
      <c r="M134" s="192" t="s">
        <v>1</v>
      </c>
      <c r="N134" s="193" t="s">
        <v>42</v>
      </c>
      <c r="O134" s="73"/>
      <c r="P134" s="194">
        <f>O134*H134</f>
        <v>0</v>
      </c>
      <c r="Q134" s="194">
        <v>0</v>
      </c>
      <c r="R134" s="194">
        <f>Q134*H134</f>
        <v>0</v>
      </c>
      <c r="S134" s="194">
        <v>0</v>
      </c>
      <c r="T134" s="195">
        <f>S134*H134</f>
        <v>0</v>
      </c>
      <c r="U134" s="34"/>
      <c r="V134" s="34"/>
      <c r="W134" s="34"/>
      <c r="X134" s="34"/>
      <c r="Y134" s="34"/>
      <c r="Z134" s="34"/>
      <c r="AA134" s="34"/>
      <c r="AB134" s="34"/>
      <c r="AC134" s="34"/>
      <c r="AD134" s="34"/>
      <c r="AE134" s="34"/>
      <c r="AR134" s="196" t="s">
        <v>128</v>
      </c>
      <c r="AT134" s="196" t="s">
        <v>123</v>
      </c>
      <c r="AU134" s="196" t="s">
        <v>87</v>
      </c>
      <c r="AY134" s="15" t="s">
        <v>120</v>
      </c>
      <c r="BE134" s="197">
        <f>IF(N134="základní",J134,0)</f>
        <v>0</v>
      </c>
      <c r="BF134" s="197">
        <f>IF(N134="snížená",J134,0)</f>
        <v>0</v>
      </c>
      <c r="BG134" s="197">
        <f>IF(N134="zákl. přenesená",J134,0)</f>
        <v>0</v>
      </c>
      <c r="BH134" s="197">
        <f>IF(N134="sníž. přenesená",J134,0)</f>
        <v>0</v>
      </c>
      <c r="BI134" s="197">
        <f>IF(N134="nulová",J134,0)</f>
        <v>0</v>
      </c>
      <c r="BJ134" s="15" t="s">
        <v>85</v>
      </c>
      <c r="BK134" s="197">
        <f>ROUND(I134*H134,2)</f>
        <v>0</v>
      </c>
      <c r="BL134" s="15" t="s">
        <v>128</v>
      </c>
      <c r="BM134" s="196" t="s">
        <v>231</v>
      </c>
    </row>
    <row r="135" s="2" customFormat="1" ht="21.75" customHeight="1">
      <c r="A135" s="34"/>
      <c r="B135" s="184"/>
      <c r="C135" s="185" t="s">
        <v>374</v>
      </c>
      <c r="D135" s="185" t="s">
        <v>123</v>
      </c>
      <c r="E135" s="186" t="s">
        <v>237</v>
      </c>
      <c r="F135" s="187" t="s">
        <v>238</v>
      </c>
      <c r="G135" s="188" t="s">
        <v>132</v>
      </c>
      <c r="H135" s="189">
        <v>6750</v>
      </c>
      <c r="I135" s="190"/>
      <c r="J135" s="191">
        <f>ROUND(I135*H135,2)</f>
        <v>0</v>
      </c>
      <c r="K135" s="187" t="s">
        <v>127</v>
      </c>
      <c r="L135" s="35"/>
      <c r="M135" s="192" t="s">
        <v>1</v>
      </c>
      <c r="N135" s="193" t="s">
        <v>42</v>
      </c>
      <c r="O135" s="73"/>
      <c r="P135" s="194">
        <f>O135*H135</f>
        <v>0</v>
      </c>
      <c r="Q135" s="194">
        <v>0</v>
      </c>
      <c r="R135" s="194">
        <f>Q135*H135</f>
        <v>0</v>
      </c>
      <c r="S135" s="194">
        <v>0</v>
      </c>
      <c r="T135" s="195">
        <f>S135*H135</f>
        <v>0</v>
      </c>
      <c r="U135" s="34"/>
      <c r="V135" s="34"/>
      <c r="W135" s="34"/>
      <c r="X135" s="34"/>
      <c r="Y135" s="34"/>
      <c r="Z135" s="34"/>
      <c r="AA135" s="34"/>
      <c r="AB135" s="34"/>
      <c r="AC135" s="34"/>
      <c r="AD135" s="34"/>
      <c r="AE135" s="34"/>
      <c r="AR135" s="196" t="s">
        <v>128</v>
      </c>
      <c r="AT135" s="196" t="s">
        <v>123</v>
      </c>
      <c r="AU135" s="196" t="s">
        <v>87</v>
      </c>
      <c r="AY135" s="15" t="s">
        <v>120</v>
      </c>
      <c r="BE135" s="197">
        <f>IF(N135="základní",J135,0)</f>
        <v>0</v>
      </c>
      <c r="BF135" s="197">
        <f>IF(N135="snížená",J135,0)</f>
        <v>0</v>
      </c>
      <c r="BG135" s="197">
        <f>IF(N135="zákl. přenesená",J135,0)</f>
        <v>0</v>
      </c>
      <c r="BH135" s="197">
        <f>IF(N135="sníž. přenesená",J135,0)</f>
        <v>0</v>
      </c>
      <c r="BI135" s="197">
        <f>IF(N135="nulová",J135,0)</f>
        <v>0</v>
      </c>
      <c r="BJ135" s="15" t="s">
        <v>85</v>
      </c>
      <c r="BK135" s="197">
        <f>ROUND(I135*H135,2)</f>
        <v>0</v>
      </c>
      <c r="BL135" s="15" t="s">
        <v>128</v>
      </c>
      <c r="BM135" s="196" t="s">
        <v>239</v>
      </c>
    </row>
    <row r="136" s="2" customFormat="1" ht="55.5" customHeight="1">
      <c r="A136" s="34"/>
      <c r="B136" s="184"/>
      <c r="C136" s="185" t="s">
        <v>181</v>
      </c>
      <c r="D136" s="185" t="s">
        <v>123</v>
      </c>
      <c r="E136" s="186" t="s">
        <v>241</v>
      </c>
      <c r="F136" s="187" t="s">
        <v>242</v>
      </c>
      <c r="G136" s="188" t="s">
        <v>243</v>
      </c>
      <c r="H136" s="189">
        <v>40</v>
      </c>
      <c r="I136" s="190"/>
      <c r="J136" s="191">
        <f>ROUND(I136*H136,2)</f>
        <v>0</v>
      </c>
      <c r="K136" s="187" t="s">
        <v>127</v>
      </c>
      <c r="L136" s="35"/>
      <c r="M136" s="192" t="s">
        <v>1</v>
      </c>
      <c r="N136" s="193" t="s">
        <v>42</v>
      </c>
      <c r="O136" s="73"/>
      <c r="P136" s="194">
        <f>O136*H136</f>
        <v>0</v>
      </c>
      <c r="Q136" s="194">
        <v>0</v>
      </c>
      <c r="R136" s="194">
        <f>Q136*H136</f>
        <v>0</v>
      </c>
      <c r="S136" s="194">
        <v>0</v>
      </c>
      <c r="T136" s="195">
        <f>S136*H136</f>
        <v>0</v>
      </c>
      <c r="U136" s="34"/>
      <c r="V136" s="34"/>
      <c r="W136" s="34"/>
      <c r="X136" s="34"/>
      <c r="Y136" s="34"/>
      <c r="Z136" s="34"/>
      <c r="AA136" s="34"/>
      <c r="AB136" s="34"/>
      <c r="AC136" s="34"/>
      <c r="AD136" s="34"/>
      <c r="AE136" s="34"/>
      <c r="AR136" s="196" t="s">
        <v>128</v>
      </c>
      <c r="AT136" s="196" t="s">
        <v>123</v>
      </c>
      <c r="AU136" s="196" t="s">
        <v>87</v>
      </c>
      <c r="AY136" s="15" t="s">
        <v>120</v>
      </c>
      <c r="BE136" s="197">
        <f>IF(N136="základní",J136,0)</f>
        <v>0</v>
      </c>
      <c r="BF136" s="197">
        <f>IF(N136="snížená",J136,0)</f>
        <v>0</v>
      </c>
      <c r="BG136" s="197">
        <f>IF(N136="zákl. přenesená",J136,0)</f>
        <v>0</v>
      </c>
      <c r="BH136" s="197">
        <f>IF(N136="sníž. přenesená",J136,0)</f>
        <v>0</v>
      </c>
      <c r="BI136" s="197">
        <f>IF(N136="nulová",J136,0)</f>
        <v>0</v>
      </c>
      <c r="BJ136" s="15" t="s">
        <v>85</v>
      </c>
      <c r="BK136" s="197">
        <f>ROUND(I136*H136,2)</f>
        <v>0</v>
      </c>
      <c r="BL136" s="15" t="s">
        <v>128</v>
      </c>
      <c r="BM136" s="196" t="s">
        <v>244</v>
      </c>
    </row>
    <row r="137" s="2" customFormat="1" ht="44.25" customHeight="1">
      <c r="A137" s="34"/>
      <c r="B137" s="184"/>
      <c r="C137" s="185" t="s">
        <v>185</v>
      </c>
      <c r="D137" s="185" t="s">
        <v>123</v>
      </c>
      <c r="E137" s="186" t="s">
        <v>246</v>
      </c>
      <c r="F137" s="187" t="s">
        <v>247</v>
      </c>
      <c r="G137" s="188" t="s">
        <v>243</v>
      </c>
      <c r="H137" s="189">
        <v>26</v>
      </c>
      <c r="I137" s="190"/>
      <c r="J137" s="191">
        <f>ROUND(I137*H137,2)</f>
        <v>0</v>
      </c>
      <c r="K137" s="187" t="s">
        <v>127</v>
      </c>
      <c r="L137" s="35"/>
      <c r="M137" s="192" t="s">
        <v>1</v>
      </c>
      <c r="N137" s="193" t="s">
        <v>42</v>
      </c>
      <c r="O137" s="73"/>
      <c r="P137" s="194">
        <f>O137*H137</f>
        <v>0</v>
      </c>
      <c r="Q137" s="194">
        <v>0</v>
      </c>
      <c r="R137" s="194">
        <f>Q137*H137</f>
        <v>0</v>
      </c>
      <c r="S137" s="194">
        <v>0</v>
      </c>
      <c r="T137" s="195">
        <f>S137*H137</f>
        <v>0</v>
      </c>
      <c r="U137" s="34"/>
      <c r="V137" s="34"/>
      <c r="W137" s="34"/>
      <c r="X137" s="34"/>
      <c r="Y137" s="34"/>
      <c r="Z137" s="34"/>
      <c r="AA137" s="34"/>
      <c r="AB137" s="34"/>
      <c r="AC137" s="34"/>
      <c r="AD137" s="34"/>
      <c r="AE137" s="34"/>
      <c r="AR137" s="196" t="s">
        <v>128</v>
      </c>
      <c r="AT137" s="196" t="s">
        <v>123</v>
      </c>
      <c r="AU137" s="196" t="s">
        <v>87</v>
      </c>
      <c r="AY137" s="15" t="s">
        <v>120</v>
      </c>
      <c r="BE137" s="197">
        <f>IF(N137="základní",J137,0)</f>
        <v>0</v>
      </c>
      <c r="BF137" s="197">
        <f>IF(N137="snížená",J137,0)</f>
        <v>0</v>
      </c>
      <c r="BG137" s="197">
        <f>IF(N137="zákl. přenesená",J137,0)</f>
        <v>0</v>
      </c>
      <c r="BH137" s="197">
        <f>IF(N137="sníž. přenesená",J137,0)</f>
        <v>0</v>
      </c>
      <c r="BI137" s="197">
        <f>IF(N137="nulová",J137,0)</f>
        <v>0</v>
      </c>
      <c r="BJ137" s="15" t="s">
        <v>85</v>
      </c>
      <c r="BK137" s="197">
        <f>ROUND(I137*H137,2)</f>
        <v>0</v>
      </c>
      <c r="BL137" s="15" t="s">
        <v>128</v>
      </c>
      <c r="BM137" s="196" t="s">
        <v>248</v>
      </c>
    </row>
    <row r="138" s="2" customFormat="1" ht="21.75" customHeight="1">
      <c r="A138" s="34"/>
      <c r="B138" s="184"/>
      <c r="C138" s="185" t="s">
        <v>189</v>
      </c>
      <c r="D138" s="185" t="s">
        <v>123</v>
      </c>
      <c r="E138" s="186" t="s">
        <v>254</v>
      </c>
      <c r="F138" s="187" t="s">
        <v>255</v>
      </c>
      <c r="G138" s="188" t="s">
        <v>243</v>
      </c>
      <c r="H138" s="189">
        <v>66</v>
      </c>
      <c r="I138" s="190"/>
      <c r="J138" s="191">
        <f>ROUND(I138*H138,2)</f>
        <v>0</v>
      </c>
      <c r="K138" s="187" t="s">
        <v>127</v>
      </c>
      <c r="L138" s="35"/>
      <c r="M138" s="192" t="s">
        <v>1</v>
      </c>
      <c r="N138" s="193" t="s">
        <v>42</v>
      </c>
      <c r="O138" s="73"/>
      <c r="P138" s="194">
        <f>O138*H138</f>
        <v>0</v>
      </c>
      <c r="Q138" s="194">
        <v>0</v>
      </c>
      <c r="R138" s="194">
        <f>Q138*H138</f>
        <v>0</v>
      </c>
      <c r="S138" s="194">
        <v>0</v>
      </c>
      <c r="T138" s="195">
        <f>S138*H138</f>
        <v>0</v>
      </c>
      <c r="U138" s="34"/>
      <c r="V138" s="34"/>
      <c r="W138" s="34"/>
      <c r="X138" s="34"/>
      <c r="Y138" s="34"/>
      <c r="Z138" s="34"/>
      <c r="AA138" s="34"/>
      <c r="AB138" s="34"/>
      <c r="AC138" s="34"/>
      <c r="AD138" s="34"/>
      <c r="AE138" s="34"/>
      <c r="AR138" s="196" t="s">
        <v>128</v>
      </c>
      <c r="AT138" s="196" t="s">
        <v>123</v>
      </c>
      <c r="AU138" s="196" t="s">
        <v>87</v>
      </c>
      <c r="AY138" s="15" t="s">
        <v>120</v>
      </c>
      <c r="BE138" s="197">
        <f>IF(N138="základní",J138,0)</f>
        <v>0</v>
      </c>
      <c r="BF138" s="197">
        <f>IF(N138="snížená",J138,0)</f>
        <v>0</v>
      </c>
      <c r="BG138" s="197">
        <f>IF(N138="zákl. přenesená",J138,0)</f>
        <v>0</v>
      </c>
      <c r="BH138" s="197">
        <f>IF(N138="sníž. přenesená",J138,0)</f>
        <v>0</v>
      </c>
      <c r="BI138" s="197">
        <f>IF(N138="nulová",J138,0)</f>
        <v>0</v>
      </c>
      <c r="BJ138" s="15" t="s">
        <v>85</v>
      </c>
      <c r="BK138" s="197">
        <f>ROUND(I138*H138,2)</f>
        <v>0</v>
      </c>
      <c r="BL138" s="15" t="s">
        <v>128</v>
      </c>
      <c r="BM138" s="196" t="s">
        <v>256</v>
      </c>
    </row>
    <row r="139" s="2" customFormat="1" ht="44.25" customHeight="1">
      <c r="A139" s="34"/>
      <c r="B139" s="184"/>
      <c r="C139" s="185" t="s">
        <v>193</v>
      </c>
      <c r="D139" s="185" t="s">
        <v>123</v>
      </c>
      <c r="E139" s="186" t="s">
        <v>258</v>
      </c>
      <c r="F139" s="187" t="s">
        <v>259</v>
      </c>
      <c r="G139" s="188" t="s">
        <v>243</v>
      </c>
      <c r="H139" s="189">
        <v>26</v>
      </c>
      <c r="I139" s="190"/>
      <c r="J139" s="191">
        <f>ROUND(I139*H139,2)</f>
        <v>0</v>
      </c>
      <c r="K139" s="187" t="s">
        <v>127</v>
      </c>
      <c r="L139" s="35"/>
      <c r="M139" s="192" t="s">
        <v>1</v>
      </c>
      <c r="N139" s="193" t="s">
        <v>42</v>
      </c>
      <c r="O139" s="73"/>
      <c r="P139" s="194">
        <f>O139*H139</f>
        <v>0</v>
      </c>
      <c r="Q139" s="194">
        <v>0</v>
      </c>
      <c r="R139" s="194">
        <f>Q139*H139</f>
        <v>0</v>
      </c>
      <c r="S139" s="194">
        <v>0</v>
      </c>
      <c r="T139" s="195">
        <f>S139*H139</f>
        <v>0</v>
      </c>
      <c r="U139" s="34"/>
      <c r="V139" s="34"/>
      <c r="W139" s="34"/>
      <c r="X139" s="34"/>
      <c r="Y139" s="34"/>
      <c r="Z139" s="34"/>
      <c r="AA139" s="34"/>
      <c r="AB139" s="34"/>
      <c r="AC139" s="34"/>
      <c r="AD139" s="34"/>
      <c r="AE139" s="34"/>
      <c r="AR139" s="196" t="s">
        <v>128</v>
      </c>
      <c r="AT139" s="196" t="s">
        <v>123</v>
      </c>
      <c r="AU139" s="196" t="s">
        <v>87</v>
      </c>
      <c r="AY139" s="15" t="s">
        <v>120</v>
      </c>
      <c r="BE139" s="197">
        <f>IF(N139="základní",J139,0)</f>
        <v>0</v>
      </c>
      <c r="BF139" s="197">
        <f>IF(N139="snížená",J139,0)</f>
        <v>0</v>
      </c>
      <c r="BG139" s="197">
        <f>IF(N139="zákl. přenesená",J139,0)</f>
        <v>0</v>
      </c>
      <c r="BH139" s="197">
        <f>IF(N139="sníž. přenesená",J139,0)</f>
        <v>0</v>
      </c>
      <c r="BI139" s="197">
        <f>IF(N139="nulová",J139,0)</f>
        <v>0</v>
      </c>
      <c r="BJ139" s="15" t="s">
        <v>85</v>
      </c>
      <c r="BK139" s="197">
        <f>ROUND(I139*H139,2)</f>
        <v>0</v>
      </c>
      <c r="BL139" s="15" t="s">
        <v>128</v>
      </c>
      <c r="BM139" s="196" t="s">
        <v>260</v>
      </c>
    </row>
    <row r="140" s="2" customFormat="1" ht="44.25" customHeight="1">
      <c r="A140" s="34"/>
      <c r="B140" s="184"/>
      <c r="C140" s="185" t="s">
        <v>7</v>
      </c>
      <c r="D140" s="185" t="s">
        <v>123</v>
      </c>
      <c r="E140" s="186" t="s">
        <v>270</v>
      </c>
      <c r="F140" s="187" t="s">
        <v>271</v>
      </c>
      <c r="G140" s="188" t="s">
        <v>132</v>
      </c>
      <c r="H140" s="189">
        <v>6750</v>
      </c>
      <c r="I140" s="190"/>
      <c r="J140" s="191">
        <f>ROUND(I140*H140,2)</f>
        <v>0</v>
      </c>
      <c r="K140" s="187" t="s">
        <v>127</v>
      </c>
      <c r="L140" s="35"/>
      <c r="M140" s="192" t="s">
        <v>1</v>
      </c>
      <c r="N140" s="193" t="s">
        <v>42</v>
      </c>
      <c r="O140" s="73"/>
      <c r="P140" s="194">
        <f>O140*H140</f>
        <v>0</v>
      </c>
      <c r="Q140" s="194">
        <v>0</v>
      </c>
      <c r="R140" s="194">
        <f>Q140*H140</f>
        <v>0</v>
      </c>
      <c r="S140" s="194">
        <v>0</v>
      </c>
      <c r="T140" s="195">
        <f>S140*H140</f>
        <v>0</v>
      </c>
      <c r="U140" s="34"/>
      <c r="V140" s="34"/>
      <c r="W140" s="34"/>
      <c r="X140" s="34"/>
      <c r="Y140" s="34"/>
      <c r="Z140" s="34"/>
      <c r="AA140" s="34"/>
      <c r="AB140" s="34"/>
      <c r="AC140" s="34"/>
      <c r="AD140" s="34"/>
      <c r="AE140" s="34"/>
      <c r="AR140" s="196" t="s">
        <v>128</v>
      </c>
      <c r="AT140" s="196" t="s">
        <v>123</v>
      </c>
      <c r="AU140" s="196" t="s">
        <v>87</v>
      </c>
      <c r="AY140" s="15" t="s">
        <v>120</v>
      </c>
      <c r="BE140" s="197">
        <f>IF(N140="základní",J140,0)</f>
        <v>0</v>
      </c>
      <c r="BF140" s="197">
        <f>IF(N140="snížená",J140,0)</f>
        <v>0</v>
      </c>
      <c r="BG140" s="197">
        <f>IF(N140="zákl. přenesená",J140,0)</f>
        <v>0</v>
      </c>
      <c r="BH140" s="197">
        <f>IF(N140="sníž. přenesená",J140,0)</f>
        <v>0</v>
      </c>
      <c r="BI140" s="197">
        <f>IF(N140="nulová",J140,0)</f>
        <v>0</v>
      </c>
      <c r="BJ140" s="15" t="s">
        <v>85</v>
      </c>
      <c r="BK140" s="197">
        <f>ROUND(I140*H140,2)</f>
        <v>0</v>
      </c>
      <c r="BL140" s="15" t="s">
        <v>128</v>
      </c>
      <c r="BM140" s="196" t="s">
        <v>272</v>
      </c>
    </row>
    <row r="141" s="2" customFormat="1" ht="21.75" customHeight="1">
      <c r="A141" s="34"/>
      <c r="B141" s="184"/>
      <c r="C141" s="185" t="s">
        <v>375</v>
      </c>
      <c r="D141" s="185" t="s">
        <v>123</v>
      </c>
      <c r="E141" s="186" t="s">
        <v>274</v>
      </c>
      <c r="F141" s="187" t="s">
        <v>275</v>
      </c>
      <c r="G141" s="188" t="s">
        <v>140</v>
      </c>
      <c r="H141" s="189">
        <v>2.8999999999999999</v>
      </c>
      <c r="I141" s="190"/>
      <c r="J141" s="191">
        <f>ROUND(I141*H141,2)</f>
        <v>0</v>
      </c>
      <c r="K141" s="187" t="s">
        <v>127</v>
      </c>
      <c r="L141" s="35"/>
      <c r="M141" s="192" t="s">
        <v>1</v>
      </c>
      <c r="N141" s="193" t="s">
        <v>42</v>
      </c>
      <c r="O141" s="73"/>
      <c r="P141" s="194">
        <f>O141*H141</f>
        <v>0</v>
      </c>
      <c r="Q141" s="194">
        <v>0</v>
      </c>
      <c r="R141" s="194">
        <f>Q141*H141</f>
        <v>0</v>
      </c>
      <c r="S141" s="194">
        <v>0</v>
      </c>
      <c r="T141" s="195">
        <f>S141*H141</f>
        <v>0</v>
      </c>
      <c r="U141" s="34"/>
      <c r="V141" s="34"/>
      <c r="W141" s="34"/>
      <c r="X141" s="34"/>
      <c r="Y141" s="34"/>
      <c r="Z141" s="34"/>
      <c r="AA141" s="34"/>
      <c r="AB141" s="34"/>
      <c r="AC141" s="34"/>
      <c r="AD141" s="34"/>
      <c r="AE141" s="34"/>
      <c r="AR141" s="196" t="s">
        <v>128</v>
      </c>
      <c r="AT141" s="196" t="s">
        <v>123</v>
      </c>
      <c r="AU141" s="196" t="s">
        <v>87</v>
      </c>
      <c r="AY141" s="15" t="s">
        <v>120</v>
      </c>
      <c r="BE141" s="197">
        <f>IF(N141="základní",J141,0)</f>
        <v>0</v>
      </c>
      <c r="BF141" s="197">
        <f>IF(N141="snížená",J141,0)</f>
        <v>0</v>
      </c>
      <c r="BG141" s="197">
        <f>IF(N141="zákl. přenesená",J141,0)</f>
        <v>0</v>
      </c>
      <c r="BH141" s="197">
        <f>IF(N141="sníž. přenesená",J141,0)</f>
        <v>0</v>
      </c>
      <c r="BI141" s="197">
        <f>IF(N141="nulová",J141,0)</f>
        <v>0</v>
      </c>
      <c r="BJ141" s="15" t="s">
        <v>85</v>
      </c>
      <c r="BK141" s="197">
        <f>ROUND(I141*H141,2)</f>
        <v>0</v>
      </c>
      <c r="BL141" s="15" t="s">
        <v>128</v>
      </c>
      <c r="BM141" s="196" t="s">
        <v>276</v>
      </c>
    </row>
    <row r="142" s="2" customFormat="1" ht="21.75" customHeight="1">
      <c r="A142" s="34"/>
      <c r="B142" s="184"/>
      <c r="C142" s="185" t="s">
        <v>200</v>
      </c>
      <c r="D142" s="185" t="s">
        <v>123</v>
      </c>
      <c r="E142" s="186" t="s">
        <v>278</v>
      </c>
      <c r="F142" s="187" t="s">
        <v>279</v>
      </c>
      <c r="G142" s="188" t="s">
        <v>140</v>
      </c>
      <c r="H142" s="189">
        <v>2.8999999999999999</v>
      </c>
      <c r="I142" s="190"/>
      <c r="J142" s="191">
        <f>ROUND(I142*H142,2)</f>
        <v>0</v>
      </c>
      <c r="K142" s="187" t="s">
        <v>127</v>
      </c>
      <c r="L142" s="35"/>
      <c r="M142" s="192" t="s">
        <v>1</v>
      </c>
      <c r="N142" s="193" t="s">
        <v>42</v>
      </c>
      <c r="O142" s="73"/>
      <c r="P142" s="194">
        <f>O142*H142</f>
        <v>0</v>
      </c>
      <c r="Q142" s="194">
        <v>0</v>
      </c>
      <c r="R142" s="194">
        <f>Q142*H142</f>
        <v>0</v>
      </c>
      <c r="S142" s="194">
        <v>0</v>
      </c>
      <c r="T142" s="195">
        <f>S142*H142</f>
        <v>0</v>
      </c>
      <c r="U142" s="34"/>
      <c r="V142" s="34"/>
      <c r="W142" s="34"/>
      <c r="X142" s="34"/>
      <c r="Y142" s="34"/>
      <c r="Z142" s="34"/>
      <c r="AA142" s="34"/>
      <c r="AB142" s="34"/>
      <c r="AC142" s="34"/>
      <c r="AD142" s="34"/>
      <c r="AE142" s="34"/>
      <c r="AR142" s="196" t="s">
        <v>128</v>
      </c>
      <c r="AT142" s="196" t="s">
        <v>123</v>
      </c>
      <c r="AU142" s="196" t="s">
        <v>87</v>
      </c>
      <c r="AY142" s="15" t="s">
        <v>120</v>
      </c>
      <c r="BE142" s="197">
        <f>IF(N142="základní",J142,0)</f>
        <v>0</v>
      </c>
      <c r="BF142" s="197">
        <f>IF(N142="snížená",J142,0)</f>
        <v>0</v>
      </c>
      <c r="BG142" s="197">
        <f>IF(N142="zákl. přenesená",J142,0)</f>
        <v>0</v>
      </c>
      <c r="BH142" s="197">
        <f>IF(N142="sníž. přenesená",J142,0)</f>
        <v>0</v>
      </c>
      <c r="BI142" s="197">
        <f>IF(N142="nulová",J142,0)</f>
        <v>0</v>
      </c>
      <c r="BJ142" s="15" t="s">
        <v>85</v>
      </c>
      <c r="BK142" s="197">
        <f>ROUND(I142*H142,2)</f>
        <v>0</v>
      </c>
      <c r="BL142" s="15" t="s">
        <v>128</v>
      </c>
      <c r="BM142" s="196" t="s">
        <v>376</v>
      </c>
    </row>
    <row r="143" s="12" customFormat="1" ht="25.92" customHeight="1">
      <c r="A143" s="12"/>
      <c r="B143" s="171"/>
      <c r="C143" s="12"/>
      <c r="D143" s="172" t="s">
        <v>76</v>
      </c>
      <c r="E143" s="173" t="s">
        <v>281</v>
      </c>
      <c r="F143" s="173" t="s">
        <v>282</v>
      </c>
      <c r="G143" s="12"/>
      <c r="H143" s="12"/>
      <c r="I143" s="174"/>
      <c r="J143" s="175">
        <f>BK143</f>
        <v>0</v>
      </c>
      <c r="K143" s="12"/>
      <c r="L143" s="171"/>
      <c r="M143" s="176"/>
      <c r="N143" s="177"/>
      <c r="O143" s="177"/>
      <c r="P143" s="178">
        <f>SUM(P144:P163)</f>
        <v>0</v>
      </c>
      <c r="Q143" s="177"/>
      <c r="R143" s="178">
        <f>SUM(R144:R163)</f>
        <v>0</v>
      </c>
      <c r="S143" s="177"/>
      <c r="T143" s="179">
        <f>SUM(T144:T163)</f>
        <v>0</v>
      </c>
      <c r="U143" s="12"/>
      <c r="V143" s="12"/>
      <c r="W143" s="12"/>
      <c r="X143" s="12"/>
      <c r="Y143" s="12"/>
      <c r="Z143" s="12"/>
      <c r="AA143" s="12"/>
      <c r="AB143" s="12"/>
      <c r="AC143" s="12"/>
      <c r="AD143" s="12"/>
      <c r="AE143" s="12"/>
      <c r="AR143" s="172" t="s">
        <v>128</v>
      </c>
      <c r="AT143" s="180" t="s">
        <v>76</v>
      </c>
      <c r="AU143" s="180" t="s">
        <v>77</v>
      </c>
      <c r="AY143" s="172" t="s">
        <v>120</v>
      </c>
      <c r="BK143" s="181">
        <f>SUM(BK144:BK163)</f>
        <v>0</v>
      </c>
    </row>
    <row r="144" s="2" customFormat="1" ht="21.75" customHeight="1">
      <c r="A144" s="34"/>
      <c r="B144" s="184"/>
      <c r="C144" s="185" t="s">
        <v>204</v>
      </c>
      <c r="D144" s="185" t="s">
        <v>123</v>
      </c>
      <c r="E144" s="186" t="s">
        <v>284</v>
      </c>
      <c r="F144" s="187" t="s">
        <v>285</v>
      </c>
      <c r="G144" s="188" t="s">
        <v>126</v>
      </c>
      <c r="H144" s="189">
        <v>95</v>
      </c>
      <c r="I144" s="190"/>
      <c r="J144" s="191">
        <f>ROUND(I144*H144,2)</f>
        <v>0</v>
      </c>
      <c r="K144" s="187" t="s">
        <v>127</v>
      </c>
      <c r="L144" s="35"/>
      <c r="M144" s="192" t="s">
        <v>1</v>
      </c>
      <c r="N144" s="193" t="s">
        <v>42</v>
      </c>
      <c r="O144" s="73"/>
      <c r="P144" s="194">
        <f>O144*H144</f>
        <v>0</v>
      </c>
      <c r="Q144" s="194">
        <v>0</v>
      </c>
      <c r="R144" s="194">
        <f>Q144*H144</f>
        <v>0</v>
      </c>
      <c r="S144" s="194">
        <v>0</v>
      </c>
      <c r="T144" s="195">
        <f>S144*H144</f>
        <v>0</v>
      </c>
      <c r="U144" s="34"/>
      <c r="V144" s="34"/>
      <c r="W144" s="34"/>
      <c r="X144" s="34"/>
      <c r="Y144" s="34"/>
      <c r="Z144" s="34"/>
      <c r="AA144" s="34"/>
      <c r="AB144" s="34"/>
      <c r="AC144" s="34"/>
      <c r="AD144" s="34"/>
      <c r="AE144" s="34"/>
      <c r="AR144" s="196" t="s">
        <v>286</v>
      </c>
      <c r="AT144" s="196" t="s">
        <v>123</v>
      </c>
      <c r="AU144" s="196" t="s">
        <v>85</v>
      </c>
      <c r="AY144" s="15" t="s">
        <v>120</v>
      </c>
      <c r="BE144" s="197">
        <f>IF(N144="základní",J144,0)</f>
        <v>0</v>
      </c>
      <c r="BF144" s="197">
        <f>IF(N144="snížená",J144,0)</f>
        <v>0</v>
      </c>
      <c r="BG144" s="197">
        <f>IF(N144="zákl. přenesená",J144,0)</f>
        <v>0</v>
      </c>
      <c r="BH144" s="197">
        <f>IF(N144="sníž. přenesená",J144,0)</f>
        <v>0</v>
      </c>
      <c r="BI144" s="197">
        <f>IF(N144="nulová",J144,0)</f>
        <v>0</v>
      </c>
      <c r="BJ144" s="15" t="s">
        <v>85</v>
      </c>
      <c r="BK144" s="197">
        <f>ROUND(I144*H144,2)</f>
        <v>0</v>
      </c>
      <c r="BL144" s="15" t="s">
        <v>286</v>
      </c>
      <c r="BM144" s="196" t="s">
        <v>287</v>
      </c>
    </row>
    <row r="145" s="2" customFormat="1" ht="21.75" customHeight="1">
      <c r="A145" s="34"/>
      <c r="B145" s="184"/>
      <c r="C145" s="185" t="s">
        <v>208</v>
      </c>
      <c r="D145" s="185" t="s">
        <v>123</v>
      </c>
      <c r="E145" s="186" t="s">
        <v>289</v>
      </c>
      <c r="F145" s="187" t="s">
        <v>290</v>
      </c>
      <c r="G145" s="188" t="s">
        <v>126</v>
      </c>
      <c r="H145" s="189">
        <v>95</v>
      </c>
      <c r="I145" s="190"/>
      <c r="J145" s="191">
        <f>ROUND(I145*H145,2)</f>
        <v>0</v>
      </c>
      <c r="K145" s="187" t="s">
        <v>127</v>
      </c>
      <c r="L145" s="35"/>
      <c r="M145" s="192" t="s">
        <v>1</v>
      </c>
      <c r="N145" s="193" t="s">
        <v>42</v>
      </c>
      <c r="O145" s="73"/>
      <c r="P145" s="194">
        <f>O145*H145</f>
        <v>0</v>
      </c>
      <c r="Q145" s="194">
        <v>0</v>
      </c>
      <c r="R145" s="194">
        <f>Q145*H145</f>
        <v>0</v>
      </c>
      <c r="S145" s="194">
        <v>0</v>
      </c>
      <c r="T145" s="195">
        <f>S145*H145</f>
        <v>0</v>
      </c>
      <c r="U145" s="34"/>
      <c r="V145" s="34"/>
      <c r="W145" s="34"/>
      <c r="X145" s="34"/>
      <c r="Y145" s="34"/>
      <c r="Z145" s="34"/>
      <c r="AA145" s="34"/>
      <c r="AB145" s="34"/>
      <c r="AC145" s="34"/>
      <c r="AD145" s="34"/>
      <c r="AE145" s="34"/>
      <c r="AR145" s="196" t="s">
        <v>286</v>
      </c>
      <c r="AT145" s="196" t="s">
        <v>123</v>
      </c>
      <c r="AU145" s="196" t="s">
        <v>85</v>
      </c>
      <c r="AY145" s="15" t="s">
        <v>120</v>
      </c>
      <c r="BE145" s="197">
        <f>IF(N145="základní",J145,0)</f>
        <v>0</v>
      </c>
      <c r="BF145" s="197">
        <f>IF(N145="snížená",J145,0)</f>
        <v>0</v>
      </c>
      <c r="BG145" s="197">
        <f>IF(N145="zákl. přenesená",J145,0)</f>
        <v>0</v>
      </c>
      <c r="BH145" s="197">
        <f>IF(N145="sníž. přenesená",J145,0)</f>
        <v>0</v>
      </c>
      <c r="BI145" s="197">
        <f>IF(N145="nulová",J145,0)</f>
        <v>0</v>
      </c>
      <c r="BJ145" s="15" t="s">
        <v>85</v>
      </c>
      <c r="BK145" s="197">
        <f>ROUND(I145*H145,2)</f>
        <v>0</v>
      </c>
      <c r="BL145" s="15" t="s">
        <v>286</v>
      </c>
      <c r="BM145" s="196" t="s">
        <v>291</v>
      </c>
    </row>
    <row r="146" s="2" customFormat="1" ht="21.75" customHeight="1">
      <c r="A146" s="34"/>
      <c r="B146" s="184"/>
      <c r="C146" s="198" t="s">
        <v>212</v>
      </c>
      <c r="D146" s="198" t="s">
        <v>148</v>
      </c>
      <c r="E146" s="199" t="s">
        <v>293</v>
      </c>
      <c r="F146" s="200" t="s">
        <v>294</v>
      </c>
      <c r="G146" s="201" t="s">
        <v>126</v>
      </c>
      <c r="H146" s="202">
        <v>30</v>
      </c>
      <c r="I146" s="203"/>
      <c r="J146" s="204">
        <f>ROUND(I146*H146,2)</f>
        <v>0</v>
      </c>
      <c r="K146" s="200" t="s">
        <v>127</v>
      </c>
      <c r="L146" s="205"/>
      <c r="M146" s="206" t="s">
        <v>1</v>
      </c>
      <c r="N146" s="207" t="s">
        <v>42</v>
      </c>
      <c r="O146" s="73"/>
      <c r="P146" s="194">
        <f>O146*H146</f>
        <v>0</v>
      </c>
      <c r="Q146" s="194">
        <v>0</v>
      </c>
      <c r="R146" s="194">
        <f>Q146*H146</f>
        <v>0</v>
      </c>
      <c r="S146" s="194">
        <v>0</v>
      </c>
      <c r="T146" s="195">
        <f>S146*H146</f>
        <v>0</v>
      </c>
      <c r="U146" s="34"/>
      <c r="V146" s="34"/>
      <c r="W146" s="34"/>
      <c r="X146" s="34"/>
      <c r="Y146" s="34"/>
      <c r="Z146" s="34"/>
      <c r="AA146" s="34"/>
      <c r="AB146" s="34"/>
      <c r="AC146" s="34"/>
      <c r="AD146" s="34"/>
      <c r="AE146" s="34"/>
      <c r="AR146" s="196" t="s">
        <v>295</v>
      </c>
      <c r="AT146" s="196" t="s">
        <v>148</v>
      </c>
      <c r="AU146" s="196" t="s">
        <v>85</v>
      </c>
      <c r="AY146" s="15" t="s">
        <v>120</v>
      </c>
      <c r="BE146" s="197">
        <f>IF(N146="základní",J146,0)</f>
        <v>0</v>
      </c>
      <c r="BF146" s="197">
        <f>IF(N146="snížená",J146,0)</f>
        <v>0</v>
      </c>
      <c r="BG146" s="197">
        <f>IF(N146="zákl. přenesená",J146,0)</f>
        <v>0</v>
      </c>
      <c r="BH146" s="197">
        <f>IF(N146="sníž. přenesená",J146,0)</f>
        <v>0</v>
      </c>
      <c r="BI146" s="197">
        <f>IF(N146="nulová",J146,0)</f>
        <v>0</v>
      </c>
      <c r="BJ146" s="15" t="s">
        <v>85</v>
      </c>
      <c r="BK146" s="197">
        <f>ROUND(I146*H146,2)</f>
        <v>0</v>
      </c>
      <c r="BL146" s="15" t="s">
        <v>295</v>
      </c>
      <c r="BM146" s="196" t="s">
        <v>296</v>
      </c>
    </row>
    <row r="147" s="2" customFormat="1" ht="21.75" customHeight="1">
      <c r="A147" s="34"/>
      <c r="B147" s="184"/>
      <c r="C147" s="185" t="s">
        <v>216</v>
      </c>
      <c r="D147" s="185" t="s">
        <v>123</v>
      </c>
      <c r="E147" s="186" t="s">
        <v>298</v>
      </c>
      <c r="F147" s="187" t="s">
        <v>299</v>
      </c>
      <c r="G147" s="188" t="s">
        <v>126</v>
      </c>
      <c r="H147" s="189">
        <v>72</v>
      </c>
      <c r="I147" s="190"/>
      <c r="J147" s="191">
        <f>ROUND(I147*H147,2)</f>
        <v>0</v>
      </c>
      <c r="K147" s="187" t="s">
        <v>127</v>
      </c>
      <c r="L147" s="35"/>
      <c r="M147" s="192" t="s">
        <v>1</v>
      </c>
      <c r="N147" s="193" t="s">
        <v>42</v>
      </c>
      <c r="O147" s="73"/>
      <c r="P147" s="194">
        <f>O147*H147</f>
        <v>0</v>
      </c>
      <c r="Q147" s="194">
        <v>0</v>
      </c>
      <c r="R147" s="194">
        <f>Q147*H147</f>
        <v>0</v>
      </c>
      <c r="S147" s="194">
        <v>0</v>
      </c>
      <c r="T147" s="195">
        <f>S147*H147</f>
        <v>0</v>
      </c>
      <c r="U147" s="34"/>
      <c r="V147" s="34"/>
      <c r="W147" s="34"/>
      <c r="X147" s="34"/>
      <c r="Y147" s="34"/>
      <c r="Z147" s="34"/>
      <c r="AA147" s="34"/>
      <c r="AB147" s="34"/>
      <c r="AC147" s="34"/>
      <c r="AD147" s="34"/>
      <c r="AE147" s="34"/>
      <c r="AR147" s="196" t="s">
        <v>286</v>
      </c>
      <c r="AT147" s="196" t="s">
        <v>123</v>
      </c>
      <c r="AU147" s="196" t="s">
        <v>85</v>
      </c>
      <c r="AY147" s="15" t="s">
        <v>120</v>
      </c>
      <c r="BE147" s="197">
        <f>IF(N147="základní",J147,0)</f>
        <v>0</v>
      </c>
      <c r="BF147" s="197">
        <f>IF(N147="snížená",J147,0)</f>
        <v>0</v>
      </c>
      <c r="BG147" s="197">
        <f>IF(N147="zákl. přenesená",J147,0)</f>
        <v>0</v>
      </c>
      <c r="BH147" s="197">
        <f>IF(N147="sníž. přenesená",J147,0)</f>
        <v>0</v>
      </c>
      <c r="BI147" s="197">
        <f>IF(N147="nulová",J147,0)</f>
        <v>0</v>
      </c>
      <c r="BJ147" s="15" t="s">
        <v>85</v>
      </c>
      <c r="BK147" s="197">
        <f>ROUND(I147*H147,2)</f>
        <v>0</v>
      </c>
      <c r="BL147" s="15" t="s">
        <v>286</v>
      </c>
      <c r="BM147" s="196" t="s">
        <v>300</v>
      </c>
    </row>
    <row r="148" s="2" customFormat="1" ht="21.75" customHeight="1">
      <c r="A148" s="34"/>
      <c r="B148" s="184"/>
      <c r="C148" s="198" t="s">
        <v>220</v>
      </c>
      <c r="D148" s="198" t="s">
        <v>148</v>
      </c>
      <c r="E148" s="199" t="s">
        <v>302</v>
      </c>
      <c r="F148" s="200" t="s">
        <v>303</v>
      </c>
      <c r="G148" s="201" t="s">
        <v>132</v>
      </c>
      <c r="H148" s="202">
        <v>75</v>
      </c>
      <c r="I148" s="203"/>
      <c r="J148" s="204">
        <f>ROUND(I148*H148,2)</f>
        <v>0</v>
      </c>
      <c r="K148" s="200" t="s">
        <v>127</v>
      </c>
      <c r="L148" s="205"/>
      <c r="M148" s="206" t="s">
        <v>1</v>
      </c>
      <c r="N148" s="207" t="s">
        <v>42</v>
      </c>
      <c r="O148" s="73"/>
      <c r="P148" s="194">
        <f>O148*H148</f>
        <v>0</v>
      </c>
      <c r="Q148" s="194">
        <v>0</v>
      </c>
      <c r="R148" s="194">
        <f>Q148*H148</f>
        <v>0</v>
      </c>
      <c r="S148" s="194">
        <v>0</v>
      </c>
      <c r="T148" s="195">
        <f>S148*H148</f>
        <v>0</v>
      </c>
      <c r="U148" s="34"/>
      <c r="V148" s="34"/>
      <c r="W148" s="34"/>
      <c r="X148" s="34"/>
      <c r="Y148" s="34"/>
      <c r="Z148" s="34"/>
      <c r="AA148" s="34"/>
      <c r="AB148" s="34"/>
      <c r="AC148" s="34"/>
      <c r="AD148" s="34"/>
      <c r="AE148" s="34"/>
      <c r="AR148" s="196" t="s">
        <v>286</v>
      </c>
      <c r="AT148" s="196" t="s">
        <v>148</v>
      </c>
      <c r="AU148" s="196" t="s">
        <v>85</v>
      </c>
      <c r="AY148" s="15" t="s">
        <v>120</v>
      </c>
      <c r="BE148" s="197">
        <f>IF(N148="základní",J148,0)</f>
        <v>0</v>
      </c>
      <c r="BF148" s="197">
        <f>IF(N148="snížená",J148,0)</f>
        <v>0</v>
      </c>
      <c r="BG148" s="197">
        <f>IF(N148="zákl. přenesená",J148,0)</f>
        <v>0</v>
      </c>
      <c r="BH148" s="197">
        <f>IF(N148="sníž. přenesená",J148,0)</f>
        <v>0</v>
      </c>
      <c r="BI148" s="197">
        <f>IF(N148="nulová",J148,0)</f>
        <v>0</v>
      </c>
      <c r="BJ148" s="15" t="s">
        <v>85</v>
      </c>
      <c r="BK148" s="197">
        <f>ROUND(I148*H148,2)</f>
        <v>0</v>
      </c>
      <c r="BL148" s="15" t="s">
        <v>286</v>
      </c>
      <c r="BM148" s="196" t="s">
        <v>304</v>
      </c>
    </row>
    <row r="149" s="2" customFormat="1" ht="21.75" customHeight="1">
      <c r="A149" s="34"/>
      <c r="B149" s="184"/>
      <c r="C149" s="185" t="s">
        <v>224</v>
      </c>
      <c r="D149" s="185" t="s">
        <v>123</v>
      </c>
      <c r="E149" s="186" t="s">
        <v>306</v>
      </c>
      <c r="F149" s="187" t="s">
        <v>307</v>
      </c>
      <c r="G149" s="188" t="s">
        <v>126</v>
      </c>
      <c r="H149" s="189">
        <v>10</v>
      </c>
      <c r="I149" s="190"/>
      <c r="J149" s="191">
        <f>ROUND(I149*H149,2)</f>
        <v>0</v>
      </c>
      <c r="K149" s="187" t="s">
        <v>127</v>
      </c>
      <c r="L149" s="35"/>
      <c r="M149" s="192" t="s">
        <v>1</v>
      </c>
      <c r="N149" s="193" t="s">
        <v>42</v>
      </c>
      <c r="O149" s="73"/>
      <c r="P149" s="194">
        <f>O149*H149</f>
        <v>0</v>
      </c>
      <c r="Q149" s="194">
        <v>0</v>
      </c>
      <c r="R149" s="194">
        <f>Q149*H149</f>
        <v>0</v>
      </c>
      <c r="S149" s="194">
        <v>0</v>
      </c>
      <c r="T149" s="195">
        <f>S149*H149</f>
        <v>0</v>
      </c>
      <c r="U149" s="34"/>
      <c r="V149" s="34"/>
      <c r="W149" s="34"/>
      <c r="X149" s="34"/>
      <c r="Y149" s="34"/>
      <c r="Z149" s="34"/>
      <c r="AA149" s="34"/>
      <c r="AB149" s="34"/>
      <c r="AC149" s="34"/>
      <c r="AD149" s="34"/>
      <c r="AE149" s="34"/>
      <c r="AR149" s="196" t="s">
        <v>286</v>
      </c>
      <c r="AT149" s="196" t="s">
        <v>123</v>
      </c>
      <c r="AU149" s="196" t="s">
        <v>85</v>
      </c>
      <c r="AY149" s="15" t="s">
        <v>120</v>
      </c>
      <c r="BE149" s="197">
        <f>IF(N149="základní",J149,0)</f>
        <v>0</v>
      </c>
      <c r="BF149" s="197">
        <f>IF(N149="snížená",J149,0)</f>
        <v>0</v>
      </c>
      <c r="BG149" s="197">
        <f>IF(N149="zákl. přenesená",J149,0)</f>
        <v>0</v>
      </c>
      <c r="BH149" s="197">
        <f>IF(N149="sníž. přenesená",J149,0)</f>
        <v>0</v>
      </c>
      <c r="BI149" s="197">
        <f>IF(N149="nulová",J149,0)</f>
        <v>0</v>
      </c>
      <c r="BJ149" s="15" t="s">
        <v>85</v>
      </c>
      <c r="BK149" s="197">
        <f>ROUND(I149*H149,2)</f>
        <v>0</v>
      </c>
      <c r="BL149" s="15" t="s">
        <v>286</v>
      </c>
      <c r="BM149" s="196" t="s">
        <v>377</v>
      </c>
    </row>
    <row r="150" s="2" customFormat="1" ht="21.75" customHeight="1">
      <c r="A150" s="34"/>
      <c r="B150" s="184"/>
      <c r="C150" s="185" t="s">
        <v>228</v>
      </c>
      <c r="D150" s="185" t="s">
        <v>123</v>
      </c>
      <c r="E150" s="186" t="s">
        <v>310</v>
      </c>
      <c r="F150" s="187" t="s">
        <v>311</v>
      </c>
      <c r="G150" s="188" t="s">
        <v>126</v>
      </c>
      <c r="H150" s="189">
        <v>16</v>
      </c>
      <c r="I150" s="190"/>
      <c r="J150" s="191">
        <f>ROUND(I150*H150,2)</f>
        <v>0</v>
      </c>
      <c r="K150" s="187" t="s">
        <v>127</v>
      </c>
      <c r="L150" s="35"/>
      <c r="M150" s="192" t="s">
        <v>1</v>
      </c>
      <c r="N150" s="193" t="s">
        <v>42</v>
      </c>
      <c r="O150" s="73"/>
      <c r="P150" s="194">
        <f>O150*H150</f>
        <v>0</v>
      </c>
      <c r="Q150" s="194">
        <v>0</v>
      </c>
      <c r="R150" s="194">
        <f>Q150*H150</f>
        <v>0</v>
      </c>
      <c r="S150" s="194">
        <v>0</v>
      </c>
      <c r="T150" s="195">
        <f>S150*H150</f>
        <v>0</v>
      </c>
      <c r="U150" s="34"/>
      <c r="V150" s="34"/>
      <c r="W150" s="34"/>
      <c r="X150" s="34"/>
      <c r="Y150" s="34"/>
      <c r="Z150" s="34"/>
      <c r="AA150" s="34"/>
      <c r="AB150" s="34"/>
      <c r="AC150" s="34"/>
      <c r="AD150" s="34"/>
      <c r="AE150" s="34"/>
      <c r="AR150" s="196" t="s">
        <v>286</v>
      </c>
      <c r="AT150" s="196" t="s">
        <v>123</v>
      </c>
      <c r="AU150" s="196" t="s">
        <v>85</v>
      </c>
      <c r="AY150" s="15" t="s">
        <v>120</v>
      </c>
      <c r="BE150" s="197">
        <f>IF(N150="základní",J150,0)</f>
        <v>0</v>
      </c>
      <c r="BF150" s="197">
        <f>IF(N150="snížená",J150,0)</f>
        <v>0</v>
      </c>
      <c r="BG150" s="197">
        <f>IF(N150="zákl. přenesená",J150,0)</f>
        <v>0</v>
      </c>
      <c r="BH150" s="197">
        <f>IF(N150="sníž. přenesená",J150,0)</f>
        <v>0</v>
      </c>
      <c r="BI150" s="197">
        <f>IF(N150="nulová",J150,0)</f>
        <v>0</v>
      </c>
      <c r="BJ150" s="15" t="s">
        <v>85</v>
      </c>
      <c r="BK150" s="197">
        <f>ROUND(I150*H150,2)</f>
        <v>0</v>
      </c>
      <c r="BL150" s="15" t="s">
        <v>286</v>
      </c>
      <c r="BM150" s="196" t="s">
        <v>378</v>
      </c>
    </row>
    <row r="151" s="2" customFormat="1" ht="21.75" customHeight="1">
      <c r="A151" s="34"/>
      <c r="B151" s="184"/>
      <c r="C151" s="185" t="s">
        <v>232</v>
      </c>
      <c r="D151" s="185" t="s">
        <v>123</v>
      </c>
      <c r="E151" s="186" t="s">
        <v>314</v>
      </c>
      <c r="F151" s="187" t="s">
        <v>315</v>
      </c>
      <c r="G151" s="188" t="s">
        <v>126</v>
      </c>
      <c r="H151" s="189">
        <v>10</v>
      </c>
      <c r="I151" s="190"/>
      <c r="J151" s="191">
        <f>ROUND(I151*H151,2)</f>
        <v>0</v>
      </c>
      <c r="K151" s="187" t="s">
        <v>127</v>
      </c>
      <c r="L151" s="35"/>
      <c r="M151" s="192" t="s">
        <v>1</v>
      </c>
      <c r="N151" s="193" t="s">
        <v>42</v>
      </c>
      <c r="O151" s="73"/>
      <c r="P151" s="194">
        <f>O151*H151</f>
        <v>0</v>
      </c>
      <c r="Q151" s="194">
        <v>0</v>
      </c>
      <c r="R151" s="194">
        <f>Q151*H151</f>
        <v>0</v>
      </c>
      <c r="S151" s="194">
        <v>0</v>
      </c>
      <c r="T151" s="195">
        <f>S151*H151</f>
        <v>0</v>
      </c>
      <c r="U151" s="34"/>
      <c r="V151" s="34"/>
      <c r="W151" s="34"/>
      <c r="X151" s="34"/>
      <c r="Y151" s="34"/>
      <c r="Z151" s="34"/>
      <c r="AA151" s="34"/>
      <c r="AB151" s="34"/>
      <c r="AC151" s="34"/>
      <c r="AD151" s="34"/>
      <c r="AE151" s="34"/>
      <c r="AR151" s="196" t="s">
        <v>286</v>
      </c>
      <c r="AT151" s="196" t="s">
        <v>123</v>
      </c>
      <c r="AU151" s="196" t="s">
        <v>85</v>
      </c>
      <c r="AY151" s="15" t="s">
        <v>120</v>
      </c>
      <c r="BE151" s="197">
        <f>IF(N151="základní",J151,0)</f>
        <v>0</v>
      </c>
      <c r="BF151" s="197">
        <f>IF(N151="snížená",J151,0)</f>
        <v>0</v>
      </c>
      <c r="BG151" s="197">
        <f>IF(N151="zákl. přenesená",J151,0)</f>
        <v>0</v>
      </c>
      <c r="BH151" s="197">
        <f>IF(N151="sníž. přenesená",J151,0)</f>
        <v>0</v>
      </c>
      <c r="BI151" s="197">
        <f>IF(N151="nulová",J151,0)</f>
        <v>0</v>
      </c>
      <c r="BJ151" s="15" t="s">
        <v>85</v>
      </c>
      <c r="BK151" s="197">
        <f>ROUND(I151*H151,2)</f>
        <v>0</v>
      </c>
      <c r="BL151" s="15" t="s">
        <v>286</v>
      </c>
      <c r="BM151" s="196" t="s">
        <v>379</v>
      </c>
    </row>
    <row r="152" s="2" customFormat="1" ht="21.75" customHeight="1">
      <c r="A152" s="34"/>
      <c r="B152" s="184"/>
      <c r="C152" s="185" t="s">
        <v>236</v>
      </c>
      <c r="D152" s="185" t="s">
        <v>123</v>
      </c>
      <c r="E152" s="186" t="s">
        <v>318</v>
      </c>
      <c r="F152" s="187" t="s">
        <v>319</v>
      </c>
      <c r="G152" s="188" t="s">
        <v>126</v>
      </c>
      <c r="H152" s="189">
        <v>16</v>
      </c>
      <c r="I152" s="190"/>
      <c r="J152" s="191">
        <f>ROUND(I152*H152,2)</f>
        <v>0</v>
      </c>
      <c r="K152" s="187" t="s">
        <v>127</v>
      </c>
      <c r="L152" s="35"/>
      <c r="M152" s="192" t="s">
        <v>1</v>
      </c>
      <c r="N152" s="193" t="s">
        <v>42</v>
      </c>
      <c r="O152" s="73"/>
      <c r="P152" s="194">
        <f>O152*H152</f>
        <v>0</v>
      </c>
      <c r="Q152" s="194">
        <v>0</v>
      </c>
      <c r="R152" s="194">
        <f>Q152*H152</f>
        <v>0</v>
      </c>
      <c r="S152" s="194">
        <v>0</v>
      </c>
      <c r="T152" s="195">
        <f>S152*H152</f>
        <v>0</v>
      </c>
      <c r="U152" s="34"/>
      <c r="V152" s="34"/>
      <c r="W152" s="34"/>
      <c r="X152" s="34"/>
      <c r="Y152" s="34"/>
      <c r="Z152" s="34"/>
      <c r="AA152" s="34"/>
      <c r="AB152" s="34"/>
      <c r="AC152" s="34"/>
      <c r="AD152" s="34"/>
      <c r="AE152" s="34"/>
      <c r="AR152" s="196" t="s">
        <v>286</v>
      </c>
      <c r="AT152" s="196" t="s">
        <v>123</v>
      </c>
      <c r="AU152" s="196" t="s">
        <v>85</v>
      </c>
      <c r="AY152" s="15" t="s">
        <v>120</v>
      </c>
      <c r="BE152" s="197">
        <f>IF(N152="základní",J152,0)</f>
        <v>0</v>
      </c>
      <c r="BF152" s="197">
        <f>IF(N152="snížená",J152,0)</f>
        <v>0</v>
      </c>
      <c r="BG152" s="197">
        <f>IF(N152="zákl. přenesená",J152,0)</f>
        <v>0</v>
      </c>
      <c r="BH152" s="197">
        <f>IF(N152="sníž. přenesená",J152,0)</f>
        <v>0</v>
      </c>
      <c r="BI152" s="197">
        <f>IF(N152="nulová",J152,0)</f>
        <v>0</v>
      </c>
      <c r="BJ152" s="15" t="s">
        <v>85</v>
      </c>
      <c r="BK152" s="197">
        <f>ROUND(I152*H152,2)</f>
        <v>0</v>
      </c>
      <c r="BL152" s="15" t="s">
        <v>286</v>
      </c>
      <c r="BM152" s="196" t="s">
        <v>380</v>
      </c>
    </row>
    <row r="153" s="2" customFormat="1" ht="21.75" customHeight="1">
      <c r="A153" s="34"/>
      <c r="B153" s="184"/>
      <c r="C153" s="185" t="s">
        <v>240</v>
      </c>
      <c r="D153" s="185" t="s">
        <v>123</v>
      </c>
      <c r="E153" s="186" t="s">
        <v>322</v>
      </c>
      <c r="F153" s="187" t="s">
        <v>323</v>
      </c>
      <c r="G153" s="188" t="s">
        <v>126</v>
      </c>
      <c r="H153" s="189">
        <v>8</v>
      </c>
      <c r="I153" s="190"/>
      <c r="J153" s="191">
        <f>ROUND(I153*H153,2)</f>
        <v>0</v>
      </c>
      <c r="K153" s="187" t="s">
        <v>127</v>
      </c>
      <c r="L153" s="35"/>
      <c r="M153" s="192" t="s">
        <v>1</v>
      </c>
      <c r="N153" s="193" t="s">
        <v>42</v>
      </c>
      <c r="O153" s="73"/>
      <c r="P153" s="194">
        <f>O153*H153</f>
        <v>0</v>
      </c>
      <c r="Q153" s="194">
        <v>0</v>
      </c>
      <c r="R153" s="194">
        <f>Q153*H153</f>
        <v>0</v>
      </c>
      <c r="S153" s="194">
        <v>0</v>
      </c>
      <c r="T153" s="195">
        <f>S153*H153</f>
        <v>0</v>
      </c>
      <c r="U153" s="34"/>
      <c r="V153" s="34"/>
      <c r="W153" s="34"/>
      <c r="X153" s="34"/>
      <c r="Y153" s="34"/>
      <c r="Z153" s="34"/>
      <c r="AA153" s="34"/>
      <c r="AB153" s="34"/>
      <c r="AC153" s="34"/>
      <c r="AD153" s="34"/>
      <c r="AE153" s="34"/>
      <c r="AR153" s="196" t="s">
        <v>286</v>
      </c>
      <c r="AT153" s="196" t="s">
        <v>123</v>
      </c>
      <c r="AU153" s="196" t="s">
        <v>85</v>
      </c>
      <c r="AY153" s="15" t="s">
        <v>120</v>
      </c>
      <c r="BE153" s="197">
        <f>IF(N153="základní",J153,0)</f>
        <v>0</v>
      </c>
      <c r="BF153" s="197">
        <f>IF(N153="snížená",J153,0)</f>
        <v>0</v>
      </c>
      <c r="BG153" s="197">
        <f>IF(N153="zákl. přenesená",J153,0)</f>
        <v>0</v>
      </c>
      <c r="BH153" s="197">
        <f>IF(N153="sníž. přenesená",J153,0)</f>
        <v>0</v>
      </c>
      <c r="BI153" s="197">
        <f>IF(N153="nulová",J153,0)</f>
        <v>0</v>
      </c>
      <c r="BJ153" s="15" t="s">
        <v>85</v>
      </c>
      <c r="BK153" s="197">
        <f>ROUND(I153*H153,2)</f>
        <v>0</v>
      </c>
      <c r="BL153" s="15" t="s">
        <v>286</v>
      </c>
      <c r="BM153" s="196" t="s">
        <v>324</v>
      </c>
    </row>
    <row r="154" s="2" customFormat="1" ht="78" customHeight="1">
      <c r="A154" s="34"/>
      <c r="B154" s="184"/>
      <c r="C154" s="185" t="s">
        <v>245</v>
      </c>
      <c r="D154" s="185" t="s">
        <v>123</v>
      </c>
      <c r="E154" s="186" t="s">
        <v>326</v>
      </c>
      <c r="F154" s="187" t="s">
        <v>327</v>
      </c>
      <c r="G154" s="188" t="s">
        <v>151</v>
      </c>
      <c r="H154" s="189">
        <v>1.2370000000000001</v>
      </c>
      <c r="I154" s="190"/>
      <c r="J154" s="191">
        <f>ROUND(I154*H154,2)</f>
        <v>0</v>
      </c>
      <c r="K154" s="187" t="s">
        <v>127</v>
      </c>
      <c r="L154" s="35"/>
      <c r="M154" s="192" t="s">
        <v>1</v>
      </c>
      <c r="N154" s="193" t="s">
        <v>42</v>
      </c>
      <c r="O154" s="73"/>
      <c r="P154" s="194">
        <f>O154*H154</f>
        <v>0</v>
      </c>
      <c r="Q154" s="194">
        <v>0</v>
      </c>
      <c r="R154" s="194">
        <f>Q154*H154</f>
        <v>0</v>
      </c>
      <c r="S154" s="194">
        <v>0</v>
      </c>
      <c r="T154" s="195">
        <f>S154*H154</f>
        <v>0</v>
      </c>
      <c r="U154" s="34"/>
      <c r="V154" s="34"/>
      <c r="W154" s="34"/>
      <c r="X154" s="34"/>
      <c r="Y154" s="34"/>
      <c r="Z154" s="34"/>
      <c r="AA154" s="34"/>
      <c r="AB154" s="34"/>
      <c r="AC154" s="34"/>
      <c r="AD154" s="34"/>
      <c r="AE154" s="34"/>
      <c r="AR154" s="196" t="s">
        <v>286</v>
      </c>
      <c r="AT154" s="196" t="s">
        <v>123</v>
      </c>
      <c r="AU154" s="196" t="s">
        <v>85</v>
      </c>
      <c r="AY154" s="15" t="s">
        <v>120</v>
      </c>
      <c r="BE154" s="197">
        <f>IF(N154="základní",J154,0)</f>
        <v>0</v>
      </c>
      <c r="BF154" s="197">
        <f>IF(N154="snížená",J154,0)</f>
        <v>0</v>
      </c>
      <c r="BG154" s="197">
        <f>IF(N154="zákl. přenesená",J154,0)</f>
        <v>0</v>
      </c>
      <c r="BH154" s="197">
        <f>IF(N154="sníž. přenesená",J154,0)</f>
        <v>0</v>
      </c>
      <c r="BI154" s="197">
        <f>IF(N154="nulová",J154,0)</f>
        <v>0</v>
      </c>
      <c r="BJ154" s="15" t="s">
        <v>85</v>
      </c>
      <c r="BK154" s="197">
        <f>ROUND(I154*H154,2)</f>
        <v>0</v>
      </c>
      <c r="BL154" s="15" t="s">
        <v>286</v>
      </c>
      <c r="BM154" s="196" t="s">
        <v>328</v>
      </c>
    </row>
    <row r="155" s="2" customFormat="1" ht="78" customHeight="1">
      <c r="A155" s="34"/>
      <c r="B155" s="184"/>
      <c r="C155" s="185" t="s">
        <v>249</v>
      </c>
      <c r="D155" s="185" t="s">
        <v>123</v>
      </c>
      <c r="E155" s="186" t="s">
        <v>330</v>
      </c>
      <c r="F155" s="187" t="s">
        <v>331</v>
      </c>
      <c r="G155" s="188" t="s">
        <v>151</v>
      </c>
      <c r="H155" s="189">
        <v>800</v>
      </c>
      <c r="I155" s="190"/>
      <c r="J155" s="191">
        <f>ROUND(I155*H155,2)</f>
        <v>0</v>
      </c>
      <c r="K155" s="187" t="s">
        <v>127</v>
      </c>
      <c r="L155" s="35"/>
      <c r="M155" s="192" t="s">
        <v>1</v>
      </c>
      <c r="N155" s="193" t="s">
        <v>42</v>
      </c>
      <c r="O155" s="73"/>
      <c r="P155" s="194">
        <f>O155*H155</f>
        <v>0</v>
      </c>
      <c r="Q155" s="194">
        <v>0</v>
      </c>
      <c r="R155" s="194">
        <f>Q155*H155</f>
        <v>0</v>
      </c>
      <c r="S155" s="194">
        <v>0</v>
      </c>
      <c r="T155" s="195">
        <f>S155*H155</f>
        <v>0</v>
      </c>
      <c r="U155" s="34"/>
      <c r="V155" s="34"/>
      <c r="W155" s="34"/>
      <c r="X155" s="34"/>
      <c r="Y155" s="34"/>
      <c r="Z155" s="34"/>
      <c r="AA155" s="34"/>
      <c r="AB155" s="34"/>
      <c r="AC155" s="34"/>
      <c r="AD155" s="34"/>
      <c r="AE155" s="34"/>
      <c r="AR155" s="196" t="s">
        <v>286</v>
      </c>
      <c r="AT155" s="196" t="s">
        <v>123</v>
      </c>
      <c r="AU155" s="196" t="s">
        <v>85</v>
      </c>
      <c r="AY155" s="15" t="s">
        <v>120</v>
      </c>
      <c r="BE155" s="197">
        <f>IF(N155="základní",J155,0)</f>
        <v>0</v>
      </c>
      <c r="BF155" s="197">
        <f>IF(N155="snížená",J155,0)</f>
        <v>0</v>
      </c>
      <c r="BG155" s="197">
        <f>IF(N155="zákl. přenesená",J155,0)</f>
        <v>0</v>
      </c>
      <c r="BH155" s="197">
        <f>IF(N155="sníž. přenesená",J155,0)</f>
        <v>0</v>
      </c>
      <c r="BI155" s="197">
        <f>IF(N155="nulová",J155,0)</f>
        <v>0</v>
      </c>
      <c r="BJ155" s="15" t="s">
        <v>85</v>
      </c>
      <c r="BK155" s="197">
        <f>ROUND(I155*H155,2)</f>
        <v>0</v>
      </c>
      <c r="BL155" s="15" t="s">
        <v>286</v>
      </c>
      <c r="BM155" s="196" t="s">
        <v>332</v>
      </c>
    </row>
    <row r="156" s="2" customFormat="1" ht="78" customHeight="1">
      <c r="A156" s="34"/>
      <c r="B156" s="184"/>
      <c r="C156" s="185" t="s">
        <v>253</v>
      </c>
      <c r="D156" s="185" t="s">
        <v>123</v>
      </c>
      <c r="E156" s="186" t="s">
        <v>334</v>
      </c>
      <c r="F156" s="187" t="s">
        <v>335</v>
      </c>
      <c r="G156" s="188" t="s">
        <v>151</v>
      </c>
      <c r="H156" s="189">
        <v>1.692</v>
      </c>
      <c r="I156" s="190"/>
      <c r="J156" s="191">
        <f>ROUND(I156*H156,2)</f>
        <v>0</v>
      </c>
      <c r="K156" s="187" t="s">
        <v>127</v>
      </c>
      <c r="L156" s="35"/>
      <c r="M156" s="192" t="s">
        <v>1</v>
      </c>
      <c r="N156" s="193" t="s">
        <v>42</v>
      </c>
      <c r="O156" s="73"/>
      <c r="P156" s="194">
        <f>O156*H156</f>
        <v>0</v>
      </c>
      <c r="Q156" s="194">
        <v>0</v>
      </c>
      <c r="R156" s="194">
        <f>Q156*H156</f>
        <v>0</v>
      </c>
      <c r="S156" s="194">
        <v>0</v>
      </c>
      <c r="T156" s="195">
        <f>S156*H156</f>
        <v>0</v>
      </c>
      <c r="U156" s="34"/>
      <c r="V156" s="34"/>
      <c r="W156" s="34"/>
      <c r="X156" s="34"/>
      <c r="Y156" s="34"/>
      <c r="Z156" s="34"/>
      <c r="AA156" s="34"/>
      <c r="AB156" s="34"/>
      <c r="AC156" s="34"/>
      <c r="AD156" s="34"/>
      <c r="AE156" s="34"/>
      <c r="AR156" s="196" t="s">
        <v>286</v>
      </c>
      <c r="AT156" s="196" t="s">
        <v>123</v>
      </c>
      <c r="AU156" s="196" t="s">
        <v>85</v>
      </c>
      <c r="AY156" s="15" t="s">
        <v>120</v>
      </c>
      <c r="BE156" s="197">
        <f>IF(N156="základní",J156,0)</f>
        <v>0</v>
      </c>
      <c r="BF156" s="197">
        <f>IF(N156="snížená",J156,0)</f>
        <v>0</v>
      </c>
      <c r="BG156" s="197">
        <f>IF(N156="zákl. přenesená",J156,0)</f>
        <v>0</v>
      </c>
      <c r="BH156" s="197">
        <f>IF(N156="sníž. přenesená",J156,0)</f>
        <v>0</v>
      </c>
      <c r="BI156" s="197">
        <f>IF(N156="nulová",J156,0)</f>
        <v>0</v>
      </c>
      <c r="BJ156" s="15" t="s">
        <v>85</v>
      </c>
      <c r="BK156" s="197">
        <f>ROUND(I156*H156,2)</f>
        <v>0</v>
      </c>
      <c r="BL156" s="15" t="s">
        <v>286</v>
      </c>
      <c r="BM156" s="196" t="s">
        <v>336</v>
      </c>
    </row>
    <row r="157" s="2" customFormat="1" ht="78" customHeight="1">
      <c r="A157" s="34"/>
      <c r="B157" s="184"/>
      <c r="C157" s="185" t="s">
        <v>257</v>
      </c>
      <c r="D157" s="185" t="s">
        <v>123</v>
      </c>
      <c r="E157" s="186" t="s">
        <v>338</v>
      </c>
      <c r="F157" s="187" t="s">
        <v>381</v>
      </c>
      <c r="G157" s="188" t="s">
        <v>151</v>
      </c>
      <c r="H157" s="189">
        <v>2.9289999999999998</v>
      </c>
      <c r="I157" s="190"/>
      <c r="J157" s="191">
        <f>ROUND(I157*H157,2)</f>
        <v>0</v>
      </c>
      <c r="K157" s="187" t="s">
        <v>127</v>
      </c>
      <c r="L157" s="35"/>
      <c r="M157" s="192" t="s">
        <v>1</v>
      </c>
      <c r="N157" s="193" t="s">
        <v>42</v>
      </c>
      <c r="O157" s="73"/>
      <c r="P157" s="194">
        <f>O157*H157</f>
        <v>0</v>
      </c>
      <c r="Q157" s="194">
        <v>0</v>
      </c>
      <c r="R157" s="194">
        <f>Q157*H157</f>
        <v>0</v>
      </c>
      <c r="S157" s="194">
        <v>0</v>
      </c>
      <c r="T157" s="195">
        <f>S157*H157</f>
        <v>0</v>
      </c>
      <c r="U157" s="34"/>
      <c r="V157" s="34"/>
      <c r="W157" s="34"/>
      <c r="X157" s="34"/>
      <c r="Y157" s="34"/>
      <c r="Z157" s="34"/>
      <c r="AA157" s="34"/>
      <c r="AB157" s="34"/>
      <c r="AC157" s="34"/>
      <c r="AD157" s="34"/>
      <c r="AE157" s="34"/>
      <c r="AR157" s="196" t="s">
        <v>286</v>
      </c>
      <c r="AT157" s="196" t="s">
        <v>123</v>
      </c>
      <c r="AU157" s="196" t="s">
        <v>85</v>
      </c>
      <c r="AY157" s="15" t="s">
        <v>120</v>
      </c>
      <c r="BE157" s="197">
        <f>IF(N157="základní",J157,0)</f>
        <v>0</v>
      </c>
      <c r="BF157" s="197">
        <f>IF(N157="snížená",J157,0)</f>
        <v>0</v>
      </c>
      <c r="BG157" s="197">
        <f>IF(N157="zákl. přenesená",J157,0)</f>
        <v>0</v>
      </c>
      <c r="BH157" s="197">
        <f>IF(N157="sníž. přenesená",J157,0)</f>
        <v>0</v>
      </c>
      <c r="BI157" s="197">
        <f>IF(N157="nulová",J157,0)</f>
        <v>0</v>
      </c>
      <c r="BJ157" s="15" t="s">
        <v>85</v>
      </c>
      <c r="BK157" s="197">
        <f>ROUND(I157*H157,2)</f>
        <v>0</v>
      </c>
      <c r="BL157" s="15" t="s">
        <v>286</v>
      </c>
      <c r="BM157" s="196" t="s">
        <v>340</v>
      </c>
    </row>
    <row r="158" s="2" customFormat="1" ht="89.25" customHeight="1">
      <c r="A158" s="34"/>
      <c r="B158" s="184"/>
      <c r="C158" s="185" t="s">
        <v>261</v>
      </c>
      <c r="D158" s="185" t="s">
        <v>123</v>
      </c>
      <c r="E158" s="186" t="s">
        <v>342</v>
      </c>
      <c r="F158" s="187" t="s">
        <v>382</v>
      </c>
      <c r="G158" s="188" t="s">
        <v>151</v>
      </c>
      <c r="H158" s="189">
        <v>716.75999999999999</v>
      </c>
      <c r="I158" s="190"/>
      <c r="J158" s="191">
        <f>ROUND(I158*H158,2)</f>
        <v>0</v>
      </c>
      <c r="K158" s="187" t="s">
        <v>127</v>
      </c>
      <c r="L158" s="35"/>
      <c r="M158" s="192" t="s">
        <v>1</v>
      </c>
      <c r="N158" s="193" t="s">
        <v>42</v>
      </c>
      <c r="O158" s="73"/>
      <c r="P158" s="194">
        <f>O158*H158</f>
        <v>0</v>
      </c>
      <c r="Q158" s="194">
        <v>0</v>
      </c>
      <c r="R158" s="194">
        <f>Q158*H158</f>
        <v>0</v>
      </c>
      <c r="S158" s="194">
        <v>0</v>
      </c>
      <c r="T158" s="195">
        <f>S158*H158</f>
        <v>0</v>
      </c>
      <c r="U158" s="34"/>
      <c r="V158" s="34"/>
      <c r="W158" s="34"/>
      <c r="X158" s="34"/>
      <c r="Y158" s="34"/>
      <c r="Z158" s="34"/>
      <c r="AA158" s="34"/>
      <c r="AB158" s="34"/>
      <c r="AC158" s="34"/>
      <c r="AD158" s="34"/>
      <c r="AE158" s="34"/>
      <c r="AR158" s="196" t="s">
        <v>286</v>
      </c>
      <c r="AT158" s="196" t="s">
        <v>123</v>
      </c>
      <c r="AU158" s="196" t="s">
        <v>85</v>
      </c>
      <c r="AY158" s="15" t="s">
        <v>120</v>
      </c>
      <c r="BE158" s="197">
        <f>IF(N158="základní",J158,0)</f>
        <v>0</v>
      </c>
      <c r="BF158" s="197">
        <f>IF(N158="snížená",J158,0)</f>
        <v>0</v>
      </c>
      <c r="BG158" s="197">
        <f>IF(N158="zákl. přenesená",J158,0)</f>
        <v>0</v>
      </c>
      <c r="BH158" s="197">
        <f>IF(N158="sníž. přenesená",J158,0)</f>
        <v>0</v>
      </c>
      <c r="BI158" s="197">
        <f>IF(N158="nulová",J158,0)</f>
        <v>0</v>
      </c>
      <c r="BJ158" s="15" t="s">
        <v>85</v>
      </c>
      <c r="BK158" s="197">
        <f>ROUND(I158*H158,2)</f>
        <v>0</v>
      </c>
      <c r="BL158" s="15" t="s">
        <v>286</v>
      </c>
      <c r="BM158" s="196" t="s">
        <v>344</v>
      </c>
    </row>
    <row r="159" s="2" customFormat="1" ht="44.25" customHeight="1">
      <c r="A159" s="34"/>
      <c r="B159" s="184"/>
      <c r="C159" s="185" t="s">
        <v>265</v>
      </c>
      <c r="D159" s="185" t="s">
        <v>123</v>
      </c>
      <c r="E159" s="186" t="s">
        <v>350</v>
      </c>
      <c r="F159" s="187" t="s">
        <v>351</v>
      </c>
      <c r="G159" s="188" t="s">
        <v>151</v>
      </c>
      <c r="H159" s="189">
        <v>2.9289999999999998</v>
      </c>
      <c r="I159" s="190"/>
      <c r="J159" s="191">
        <f>ROUND(I159*H159,2)</f>
        <v>0</v>
      </c>
      <c r="K159" s="187" t="s">
        <v>127</v>
      </c>
      <c r="L159" s="35"/>
      <c r="M159" s="192" t="s">
        <v>1</v>
      </c>
      <c r="N159" s="193" t="s">
        <v>42</v>
      </c>
      <c r="O159" s="73"/>
      <c r="P159" s="194">
        <f>O159*H159</f>
        <v>0</v>
      </c>
      <c r="Q159" s="194">
        <v>0</v>
      </c>
      <c r="R159" s="194">
        <f>Q159*H159</f>
        <v>0</v>
      </c>
      <c r="S159" s="194">
        <v>0</v>
      </c>
      <c r="T159" s="195">
        <f>S159*H159</f>
        <v>0</v>
      </c>
      <c r="U159" s="34"/>
      <c r="V159" s="34"/>
      <c r="W159" s="34"/>
      <c r="X159" s="34"/>
      <c r="Y159" s="34"/>
      <c r="Z159" s="34"/>
      <c r="AA159" s="34"/>
      <c r="AB159" s="34"/>
      <c r="AC159" s="34"/>
      <c r="AD159" s="34"/>
      <c r="AE159" s="34"/>
      <c r="AR159" s="196" t="s">
        <v>286</v>
      </c>
      <c r="AT159" s="196" t="s">
        <v>123</v>
      </c>
      <c r="AU159" s="196" t="s">
        <v>85</v>
      </c>
      <c r="AY159" s="15" t="s">
        <v>120</v>
      </c>
      <c r="BE159" s="197">
        <f>IF(N159="základní",J159,0)</f>
        <v>0</v>
      </c>
      <c r="BF159" s="197">
        <f>IF(N159="snížená",J159,0)</f>
        <v>0</v>
      </c>
      <c r="BG159" s="197">
        <f>IF(N159="zákl. přenesená",J159,0)</f>
        <v>0</v>
      </c>
      <c r="BH159" s="197">
        <f>IF(N159="sníž. přenesená",J159,0)</f>
        <v>0</v>
      </c>
      <c r="BI159" s="197">
        <f>IF(N159="nulová",J159,0)</f>
        <v>0</v>
      </c>
      <c r="BJ159" s="15" t="s">
        <v>85</v>
      </c>
      <c r="BK159" s="197">
        <f>ROUND(I159*H159,2)</f>
        <v>0</v>
      </c>
      <c r="BL159" s="15" t="s">
        <v>286</v>
      </c>
      <c r="BM159" s="196" t="s">
        <v>352</v>
      </c>
    </row>
    <row r="160" s="2" customFormat="1" ht="44.25" customHeight="1">
      <c r="A160" s="34"/>
      <c r="B160" s="184"/>
      <c r="C160" s="185" t="s">
        <v>269</v>
      </c>
      <c r="D160" s="185" t="s">
        <v>123</v>
      </c>
      <c r="E160" s="186" t="s">
        <v>354</v>
      </c>
      <c r="F160" s="187" t="s">
        <v>355</v>
      </c>
      <c r="G160" s="188" t="s">
        <v>151</v>
      </c>
      <c r="H160" s="189">
        <v>358.38</v>
      </c>
      <c r="I160" s="190"/>
      <c r="J160" s="191">
        <f>ROUND(I160*H160,2)</f>
        <v>0</v>
      </c>
      <c r="K160" s="187" t="s">
        <v>127</v>
      </c>
      <c r="L160" s="35"/>
      <c r="M160" s="192" t="s">
        <v>1</v>
      </c>
      <c r="N160" s="193" t="s">
        <v>42</v>
      </c>
      <c r="O160" s="73"/>
      <c r="P160" s="194">
        <f>O160*H160</f>
        <v>0</v>
      </c>
      <c r="Q160" s="194">
        <v>0</v>
      </c>
      <c r="R160" s="194">
        <f>Q160*H160</f>
        <v>0</v>
      </c>
      <c r="S160" s="194">
        <v>0</v>
      </c>
      <c r="T160" s="195">
        <f>S160*H160</f>
        <v>0</v>
      </c>
      <c r="U160" s="34"/>
      <c r="V160" s="34"/>
      <c r="W160" s="34"/>
      <c r="X160" s="34"/>
      <c r="Y160" s="34"/>
      <c r="Z160" s="34"/>
      <c r="AA160" s="34"/>
      <c r="AB160" s="34"/>
      <c r="AC160" s="34"/>
      <c r="AD160" s="34"/>
      <c r="AE160" s="34"/>
      <c r="AR160" s="196" t="s">
        <v>286</v>
      </c>
      <c r="AT160" s="196" t="s">
        <v>123</v>
      </c>
      <c r="AU160" s="196" t="s">
        <v>85</v>
      </c>
      <c r="AY160" s="15" t="s">
        <v>120</v>
      </c>
      <c r="BE160" s="197">
        <f>IF(N160="základní",J160,0)</f>
        <v>0</v>
      </c>
      <c r="BF160" s="197">
        <f>IF(N160="snížená",J160,0)</f>
        <v>0</v>
      </c>
      <c r="BG160" s="197">
        <f>IF(N160="zákl. přenesená",J160,0)</f>
        <v>0</v>
      </c>
      <c r="BH160" s="197">
        <f>IF(N160="sníž. přenesená",J160,0)</f>
        <v>0</v>
      </c>
      <c r="BI160" s="197">
        <f>IF(N160="nulová",J160,0)</f>
        <v>0</v>
      </c>
      <c r="BJ160" s="15" t="s">
        <v>85</v>
      </c>
      <c r="BK160" s="197">
        <f>ROUND(I160*H160,2)</f>
        <v>0</v>
      </c>
      <c r="BL160" s="15" t="s">
        <v>286</v>
      </c>
      <c r="BM160" s="196" t="s">
        <v>356</v>
      </c>
    </row>
    <row r="161" s="2" customFormat="1" ht="44.25" customHeight="1">
      <c r="A161" s="34"/>
      <c r="B161" s="184"/>
      <c r="C161" s="185" t="s">
        <v>273</v>
      </c>
      <c r="D161" s="185" t="s">
        <v>123</v>
      </c>
      <c r="E161" s="186" t="s">
        <v>358</v>
      </c>
      <c r="F161" s="187" t="s">
        <v>359</v>
      </c>
      <c r="G161" s="188" t="s">
        <v>126</v>
      </c>
      <c r="H161" s="189">
        <v>2</v>
      </c>
      <c r="I161" s="190"/>
      <c r="J161" s="191">
        <f>ROUND(I161*H161,2)</f>
        <v>0</v>
      </c>
      <c r="K161" s="187" t="s">
        <v>127</v>
      </c>
      <c r="L161" s="35"/>
      <c r="M161" s="192" t="s">
        <v>1</v>
      </c>
      <c r="N161" s="193" t="s">
        <v>42</v>
      </c>
      <c r="O161" s="73"/>
      <c r="P161" s="194">
        <f>O161*H161</f>
        <v>0</v>
      </c>
      <c r="Q161" s="194">
        <v>0</v>
      </c>
      <c r="R161" s="194">
        <f>Q161*H161</f>
        <v>0</v>
      </c>
      <c r="S161" s="194">
        <v>0</v>
      </c>
      <c r="T161" s="195">
        <f>S161*H161</f>
        <v>0</v>
      </c>
      <c r="U161" s="34"/>
      <c r="V161" s="34"/>
      <c r="W161" s="34"/>
      <c r="X161" s="34"/>
      <c r="Y161" s="34"/>
      <c r="Z161" s="34"/>
      <c r="AA161" s="34"/>
      <c r="AB161" s="34"/>
      <c r="AC161" s="34"/>
      <c r="AD161" s="34"/>
      <c r="AE161" s="34"/>
      <c r="AR161" s="196" t="s">
        <v>286</v>
      </c>
      <c r="AT161" s="196" t="s">
        <v>123</v>
      </c>
      <c r="AU161" s="196" t="s">
        <v>85</v>
      </c>
      <c r="AY161" s="15" t="s">
        <v>120</v>
      </c>
      <c r="BE161" s="197">
        <f>IF(N161="základní",J161,0)</f>
        <v>0</v>
      </c>
      <c r="BF161" s="197">
        <f>IF(N161="snížená",J161,0)</f>
        <v>0</v>
      </c>
      <c r="BG161" s="197">
        <f>IF(N161="zákl. přenesená",J161,0)</f>
        <v>0</v>
      </c>
      <c r="BH161" s="197">
        <f>IF(N161="sníž. přenesená",J161,0)</f>
        <v>0</v>
      </c>
      <c r="BI161" s="197">
        <f>IF(N161="nulová",J161,0)</f>
        <v>0</v>
      </c>
      <c r="BJ161" s="15" t="s">
        <v>85</v>
      </c>
      <c r="BK161" s="197">
        <f>ROUND(I161*H161,2)</f>
        <v>0</v>
      </c>
      <c r="BL161" s="15" t="s">
        <v>286</v>
      </c>
      <c r="BM161" s="196" t="s">
        <v>360</v>
      </c>
    </row>
    <row r="162" s="2" customFormat="1" ht="44.25" customHeight="1">
      <c r="A162" s="34"/>
      <c r="B162" s="184"/>
      <c r="C162" s="185" t="s">
        <v>277</v>
      </c>
      <c r="D162" s="185" t="s">
        <v>123</v>
      </c>
      <c r="E162" s="186" t="s">
        <v>362</v>
      </c>
      <c r="F162" s="187" t="s">
        <v>363</v>
      </c>
      <c r="G162" s="188" t="s">
        <v>126</v>
      </c>
      <c r="H162" s="189">
        <v>6</v>
      </c>
      <c r="I162" s="190"/>
      <c r="J162" s="191">
        <f>ROUND(I162*H162,2)</f>
        <v>0</v>
      </c>
      <c r="K162" s="187" t="s">
        <v>127</v>
      </c>
      <c r="L162" s="35"/>
      <c r="M162" s="192" t="s">
        <v>1</v>
      </c>
      <c r="N162" s="193" t="s">
        <v>42</v>
      </c>
      <c r="O162" s="73"/>
      <c r="P162" s="194">
        <f>O162*H162</f>
        <v>0</v>
      </c>
      <c r="Q162" s="194">
        <v>0</v>
      </c>
      <c r="R162" s="194">
        <f>Q162*H162</f>
        <v>0</v>
      </c>
      <c r="S162" s="194">
        <v>0</v>
      </c>
      <c r="T162" s="195">
        <f>S162*H162</f>
        <v>0</v>
      </c>
      <c r="U162" s="34"/>
      <c r="V162" s="34"/>
      <c r="W162" s="34"/>
      <c r="X162" s="34"/>
      <c r="Y162" s="34"/>
      <c r="Z162" s="34"/>
      <c r="AA162" s="34"/>
      <c r="AB162" s="34"/>
      <c r="AC162" s="34"/>
      <c r="AD162" s="34"/>
      <c r="AE162" s="34"/>
      <c r="AR162" s="196" t="s">
        <v>286</v>
      </c>
      <c r="AT162" s="196" t="s">
        <v>123</v>
      </c>
      <c r="AU162" s="196" t="s">
        <v>85</v>
      </c>
      <c r="AY162" s="15" t="s">
        <v>120</v>
      </c>
      <c r="BE162" s="197">
        <f>IF(N162="základní",J162,0)</f>
        <v>0</v>
      </c>
      <c r="BF162" s="197">
        <f>IF(N162="snížená",J162,0)</f>
        <v>0</v>
      </c>
      <c r="BG162" s="197">
        <f>IF(N162="zákl. přenesená",J162,0)</f>
        <v>0</v>
      </c>
      <c r="BH162" s="197">
        <f>IF(N162="sníž. přenesená",J162,0)</f>
        <v>0</v>
      </c>
      <c r="BI162" s="197">
        <f>IF(N162="nulová",J162,0)</f>
        <v>0</v>
      </c>
      <c r="BJ162" s="15" t="s">
        <v>85</v>
      </c>
      <c r="BK162" s="197">
        <f>ROUND(I162*H162,2)</f>
        <v>0</v>
      </c>
      <c r="BL162" s="15" t="s">
        <v>286</v>
      </c>
      <c r="BM162" s="196" t="s">
        <v>364</v>
      </c>
    </row>
    <row r="163" s="2" customFormat="1" ht="33" customHeight="1">
      <c r="A163" s="34"/>
      <c r="B163" s="184"/>
      <c r="C163" s="185" t="s">
        <v>283</v>
      </c>
      <c r="D163" s="185" t="s">
        <v>123</v>
      </c>
      <c r="E163" s="186" t="s">
        <v>366</v>
      </c>
      <c r="F163" s="187" t="s">
        <v>367</v>
      </c>
      <c r="G163" s="188" t="s">
        <v>151</v>
      </c>
      <c r="H163" s="189">
        <v>1.692</v>
      </c>
      <c r="I163" s="190"/>
      <c r="J163" s="191">
        <f>ROUND(I163*H163,2)</f>
        <v>0</v>
      </c>
      <c r="K163" s="187" t="s">
        <v>127</v>
      </c>
      <c r="L163" s="35"/>
      <c r="M163" s="208" t="s">
        <v>1</v>
      </c>
      <c r="N163" s="209" t="s">
        <v>42</v>
      </c>
      <c r="O163" s="210"/>
      <c r="P163" s="211">
        <f>O163*H163</f>
        <v>0</v>
      </c>
      <c r="Q163" s="211">
        <v>0</v>
      </c>
      <c r="R163" s="211">
        <f>Q163*H163</f>
        <v>0</v>
      </c>
      <c r="S163" s="211">
        <v>0</v>
      </c>
      <c r="T163" s="212">
        <f>S163*H163</f>
        <v>0</v>
      </c>
      <c r="U163" s="34"/>
      <c r="V163" s="34"/>
      <c r="W163" s="34"/>
      <c r="X163" s="34"/>
      <c r="Y163" s="34"/>
      <c r="Z163" s="34"/>
      <c r="AA163" s="34"/>
      <c r="AB163" s="34"/>
      <c r="AC163" s="34"/>
      <c r="AD163" s="34"/>
      <c r="AE163" s="34"/>
      <c r="AR163" s="196" t="s">
        <v>286</v>
      </c>
      <c r="AT163" s="196" t="s">
        <v>123</v>
      </c>
      <c r="AU163" s="196" t="s">
        <v>85</v>
      </c>
      <c r="AY163" s="15" t="s">
        <v>120</v>
      </c>
      <c r="BE163" s="197">
        <f>IF(N163="základní",J163,0)</f>
        <v>0</v>
      </c>
      <c r="BF163" s="197">
        <f>IF(N163="snížená",J163,0)</f>
        <v>0</v>
      </c>
      <c r="BG163" s="197">
        <f>IF(N163="zákl. přenesená",J163,0)</f>
        <v>0</v>
      </c>
      <c r="BH163" s="197">
        <f>IF(N163="sníž. přenesená",J163,0)</f>
        <v>0</v>
      </c>
      <c r="BI163" s="197">
        <f>IF(N163="nulová",J163,0)</f>
        <v>0</v>
      </c>
      <c r="BJ163" s="15" t="s">
        <v>85</v>
      </c>
      <c r="BK163" s="197">
        <f>ROUND(I163*H163,2)</f>
        <v>0</v>
      </c>
      <c r="BL163" s="15" t="s">
        <v>286</v>
      </c>
      <c r="BM163" s="196" t="s">
        <v>368</v>
      </c>
    </row>
    <row r="164" s="2" customFormat="1" ht="6.96" customHeight="1">
      <c r="A164" s="34"/>
      <c r="B164" s="56"/>
      <c r="C164" s="57"/>
      <c r="D164" s="57"/>
      <c r="E164" s="57"/>
      <c r="F164" s="57"/>
      <c r="G164" s="57"/>
      <c r="H164" s="57"/>
      <c r="I164" s="144"/>
      <c r="J164" s="57"/>
      <c r="K164" s="57"/>
      <c r="L164" s="35"/>
      <c r="M164" s="34"/>
      <c r="O164" s="34"/>
      <c r="P164" s="34"/>
      <c r="Q164" s="34"/>
      <c r="R164" s="34"/>
      <c r="S164" s="34"/>
      <c r="T164" s="34"/>
      <c r="U164" s="34"/>
      <c r="V164" s="34"/>
      <c r="W164" s="34"/>
      <c r="X164" s="34"/>
      <c r="Y164" s="34"/>
      <c r="Z164" s="34"/>
      <c r="AA164" s="34"/>
      <c r="AB164" s="34"/>
      <c r="AC164" s="34"/>
      <c r="AD164" s="34"/>
      <c r="AE164" s="34"/>
    </row>
  </sheetData>
  <autoFilter ref="C118:K163"/>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1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16"/>
      <c r="L2" s="14" t="s">
        <v>5</v>
      </c>
      <c r="M2" s="1"/>
      <c r="N2" s="1"/>
      <c r="O2" s="1"/>
      <c r="P2" s="1"/>
      <c r="Q2" s="1"/>
      <c r="R2" s="1"/>
      <c r="S2" s="1"/>
      <c r="T2" s="1"/>
      <c r="U2" s="1"/>
      <c r="V2" s="1"/>
      <c r="AT2" s="15" t="s">
        <v>93</v>
      </c>
    </row>
    <row r="3" s="1" customFormat="1" ht="6.96" customHeight="1">
      <c r="B3" s="16"/>
      <c r="C3" s="17"/>
      <c r="D3" s="17"/>
      <c r="E3" s="17"/>
      <c r="F3" s="17"/>
      <c r="G3" s="17"/>
      <c r="H3" s="17"/>
      <c r="I3" s="117"/>
      <c r="J3" s="17"/>
      <c r="K3" s="17"/>
      <c r="L3" s="18"/>
      <c r="AT3" s="15" t="s">
        <v>87</v>
      </c>
    </row>
    <row r="4" s="1" customFormat="1" ht="24.96" customHeight="1">
      <c r="B4" s="18"/>
      <c r="D4" s="19" t="s">
        <v>94</v>
      </c>
      <c r="I4" s="116"/>
      <c r="L4" s="18"/>
      <c r="M4" s="118" t="s">
        <v>10</v>
      </c>
      <c r="AT4" s="15" t="s">
        <v>3</v>
      </c>
    </row>
    <row r="5" s="1" customFormat="1" ht="6.96" customHeight="1">
      <c r="B5" s="18"/>
      <c r="I5" s="116"/>
      <c r="L5" s="18"/>
    </row>
    <row r="6" s="1" customFormat="1" ht="12" customHeight="1">
      <c r="B6" s="18"/>
      <c r="D6" s="28" t="s">
        <v>16</v>
      </c>
      <c r="I6" s="116"/>
      <c r="L6" s="18"/>
    </row>
    <row r="7" s="1" customFormat="1" ht="16.5" customHeight="1">
      <c r="B7" s="18"/>
      <c r="E7" s="119" t="str">
        <f>'Rekapitulace zakázky'!K6</f>
        <v>Výměna kolejnic v úseku Brno-Maloměřice - Blansko</v>
      </c>
      <c r="F7" s="28"/>
      <c r="G7" s="28"/>
      <c r="H7" s="28"/>
      <c r="I7" s="116"/>
      <c r="L7" s="18"/>
    </row>
    <row r="8" s="2" customFormat="1" ht="12" customHeight="1">
      <c r="A8" s="34"/>
      <c r="B8" s="35"/>
      <c r="C8" s="34"/>
      <c r="D8" s="28" t="s">
        <v>95</v>
      </c>
      <c r="E8" s="34"/>
      <c r="F8" s="34"/>
      <c r="G8" s="34"/>
      <c r="H8" s="34"/>
      <c r="I8" s="120"/>
      <c r="J8" s="34"/>
      <c r="K8" s="34"/>
      <c r="L8" s="51"/>
      <c r="S8" s="34"/>
      <c r="T8" s="34"/>
      <c r="U8" s="34"/>
      <c r="V8" s="34"/>
      <c r="W8" s="34"/>
      <c r="X8" s="34"/>
      <c r="Y8" s="34"/>
      <c r="Z8" s="34"/>
      <c r="AA8" s="34"/>
      <c r="AB8" s="34"/>
      <c r="AC8" s="34"/>
      <c r="AD8" s="34"/>
      <c r="AE8" s="34"/>
    </row>
    <row r="9" s="2" customFormat="1" ht="16.5" customHeight="1">
      <c r="A9" s="34"/>
      <c r="B9" s="35"/>
      <c r="C9" s="34"/>
      <c r="D9" s="34"/>
      <c r="E9" s="63" t="s">
        <v>383</v>
      </c>
      <c r="F9" s="34"/>
      <c r="G9" s="34"/>
      <c r="H9" s="34"/>
      <c r="I9" s="120"/>
      <c r="J9" s="34"/>
      <c r="K9" s="34"/>
      <c r="L9" s="51"/>
      <c r="S9" s="34"/>
      <c r="T9" s="34"/>
      <c r="U9" s="34"/>
      <c r="V9" s="34"/>
      <c r="W9" s="34"/>
      <c r="X9" s="34"/>
      <c r="Y9" s="34"/>
      <c r="Z9" s="34"/>
      <c r="AA9" s="34"/>
      <c r="AB9" s="34"/>
      <c r="AC9" s="34"/>
      <c r="AD9" s="34"/>
      <c r="AE9" s="34"/>
    </row>
    <row r="10" s="2" customFormat="1">
      <c r="A10" s="34"/>
      <c r="B10" s="35"/>
      <c r="C10" s="34"/>
      <c r="D10" s="34"/>
      <c r="E10" s="34"/>
      <c r="F10" s="34"/>
      <c r="G10" s="34"/>
      <c r="H10" s="34"/>
      <c r="I10" s="120"/>
      <c r="J10" s="34"/>
      <c r="K10" s="34"/>
      <c r="L10" s="51"/>
      <c r="S10" s="34"/>
      <c r="T10" s="34"/>
      <c r="U10" s="34"/>
      <c r="V10" s="34"/>
      <c r="W10" s="34"/>
      <c r="X10" s="34"/>
      <c r="Y10" s="34"/>
      <c r="Z10" s="34"/>
      <c r="AA10" s="34"/>
      <c r="AB10" s="34"/>
      <c r="AC10" s="34"/>
      <c r="AD10" s="34"/>
      <c r="AE10" s="34"/>
    </row>
    <row r="11" s="2" customFormat="1" ht="12" customHeight="1">
      <c r="A11" s="34"/>
      <c r="B11" s="35"/>
      <c r="C11" s="34"/>
      <c r="D11" s="28" t="s">
        <v>18</v>
      </c>
      <c r="E11" s="34"/>
      <c r="F11" s="23" t="s">
        <v>1</v>
      </c>
      <c r="G11" s="34"/>
      <c r="H11" s="34"/>
      <c r="I11" s="121" t="s">
        <v>19</v>
      </c>
      <c r="J11" s="23" t="s">
        <v>1</v>
      </c>
      <c r="K11" s="34"/>
      <c r="L11" s="51"/>
      <c r="S11" s="34"/>
      <c r="T11" s="34"/>
      <c r="U11" s="34"/>
      <c r="V11" s="34"/>
      <c r="W11" s="34"/>
      <c r="X11" s="34"/>
      <c r="Y11" s="34"/>
      <c r="Z11" s="34"/>
      <c r="AA11" s="34"/>
      <c r="AB11" s="34"/>
      <c r="AC11" s="34"/>
      <c r="AD11" s="34"/>
      <c r="AE11" s="34"/>
    </row>
    <row r="12" s="2" customFormat="1" ht="12" customHeight="1">
      <c r="A12" s="34"/>
      <c r="B12" s="35"/>
      <c r="C12" s="34"/>
      <c r="D12" s="28" t="s">
        <v>20</v>
      </c>
      <c r="E12" s="34"/>
      <c r="F12" s="23" t="s">
        <v>21</v>
      </c>
      <c r="G12" s="34"/>
      <c r="H12" s="34"/>
      <c r="I12" s="121" t="s">
        <v>22</v>
      </c>
      <c r="J12" s="65" t="str">
        <f>'Rekapitulace zakázky'!AN8</f>
        <v>5. 2. 2020</v>
      </c>
      <c r="K12" s="34"/>
      <c r="L12" s="51"/>
      <c r="S12" s="34"/>
      <c r="T12" s="34"/>
      <c r="U12" s="34"/>
      <c r="V12" s="34"/>
      <c r="W12" s="34"/>
      <c r="X12" s="34"/>
      <c r="Y12" s="34"/>
      <c r="Z12" s="34"/>
      <c r="AA12" s="34"/>
      <c r="AB12" s="34"/>
      <c r="AC12" s="34"/>
      <c r="AD12" s="34"/>
      <c r="AE12" s="34"/>
    </row>
    <row r="13" s="2" customFormat="1" ht="10.8" customHeight="1">
      <c r="A13" s="34"/>
      <c r="B13" s="35"/>
      <c r="C13" s="34"/>
      <c r="D13" s="34"/>
      <c r="E13" s="34"/>
      <c r="F13" s="34"/>
      <c r="G13" s="34"/>
      <c r="H13" s="34"/>
      <c r="I13" s="120"/>
      <c r="J13" s="34"/>
      <c r="K13" s="34"/>
      <c r="L13" s="51"/>
      <c r="S13" s="34"/>
      <c r="T13" s="34"/>
      <c r="U13" s="34"/>
      <c r="V13" s="34"/>
      <c r="W13" s="34"/>
      <c r="X13" s="34"/>
      <c r="Y13" s="34"/>
      <c r="Z13" s="34"/>
      <c r="AA13" s="34"/>
      <c r="AB13" s="34"/>
      <c r="AC13" s="34"/>
      <c r="AD13" s="34"/>
      <c r="AE13" s="34"/>
    </row>
    <row r="14" s="2" customFormat="1" ht="12" customHeight="1">
      <c r="A14" s="34"/>
      <c r="B14" s="35"/>
      <c r="C14" s="34"/>
      <c r="D14" s="28" t="s">
        <v>24</v>
      </c>
      <c r="E14" s="34"/>
      <c r="F14" s="34"/>
      <c r="G14" s="34"/>
      <c r="H14" s="34"/>
      <c r="I14" s="121" t="s">
        <v>25</v>
      </c>
      <c r="J14" s="23" t="s">
        <v>26</v>
      </c>
      <c r="K14" s="34"/>
      <c r="L14" s="51"/>
      <c r="S14" s="34"/>
      <c r="T14" s="34"/>
      <c r="U14" s="34"/>
      <c r="V14" s="34"/>
      <c r="W14" s="34"/>
      <c r="X14" s="34"/>
      <c r="Y14" s="34"/>
      <c r="Z14" s="34"/>
      <c r="AA14" s="34"/>
      <c r="AB14" s="34"/>
      <c r="AC14" s="34"/>
      <c r="AD14" s="34"/>
      <c r="AE14" s="34"/>
    </row>
    <row r="15" s="2" customFormat="1" ht="18" customHeight="1">
      <c r="A15" s="34"/>
      <c r="B15" s="35"/>
      <c r="C15" s="34"/>
      <c r="D15" s="34"/>
      <c r="E15" s="23" t="s">
        <v>27</v>
      </c>
      <c r="F15" s="34"/>
      <c r="G15" s="34"/>
      <c r="H15" s="34"/>
      <c r="I15" s="121" t="s">
        <v>28</v>
      </c>
      <c r="J15" s="23" t="s">
        <v>29</v>
      </c>
      <c r="K15" s="34"/>
      <c r="L15" s="51"/>
      <c r="S15" s="34"/>
      <c r="T15" s="34"/>
      <c r="U15" s="34"/>
      <c r="V15" s="34"/>
      <c r="W15" s="34"/>
      <c r="X15" s="34"/>
      <c r="Y15" s="34"/>
      <c r="Z15" s="34"/>
      <c r="AA15" s="34"/>
      <c r="AB15" s="34"/>
      <c r="AC15" s="34"/>
      <c r="AD15" s="34"/>
      <c r="AE15" s="34"/>
    </row>
    <row r="16" s="2" customFormat="1" ht="6.96" customHeight="1">
      <c r="A16" s="34"/>
      <c r="B16" s="35"/>
      <c r="C16" s="34"/>
      <c r="D16" s="34"/>
      <c r="E16" s="34"/>
      <c r="F16" s="34"/>
      <c r="G16" s="34"/>
      <c r="H16" s="34"/>
      <c r="I16" s="120"/>
      <c r="J16" s="34"/>
      <c r="K16" s="34"/>
      <c r="L16" s="51"/>
      <c r="S16" s="34"/>
      <c r="T16" s="34"/>
      <c r="U16" s="34"/>
      <c r="V16" s="34"/>
      <c r="W16" s="34"/>
      <c r="X16" s="34"/>
      <c r="Y16" s="34"/>
      <c r="Z16" s="34"/>
      <c r="AA16" s="34"/>
      <c r="AB16" s="34"/>
      <c r="AC16" s="34"/>
      <c r="AD16" s="34"/>
      <c r="AE16" s="34"/>
    </row>
    <row r="17" s="2" customFormat="1" ht="12" customHeight="1">
      <c r="A17" s="34"/>
      <c r="B17" s="35"/>
      <c r="C17" s="34"/>
      <c r="D17" s="28" t="s">
        <v>30</v>
      </c>
      <c r="E17" s="34"/>
      <c r="F17" s="34"/>
      <c r="G17" s="34"/>
      <c r="H17" s="34"/>
      <c r="I17" s="121" t="s">
        <v>25</v>
      </c>
      <c r="J17" s="29" t="str">
        <f>'Rekapitulace zakázky'!AN13</f>
        <v>Vyplň údaj</v>
      </c>
      <c r="K17" s="34"/>
      <c r="L17" s="51"/>
      <c r="S17" s="34"/>
      <c r="T17" s="34"/>
      <c r="U17" s="34"/>
      <c r="V17" s="34"/>
      <c r="W17" s="34"/>
      <c r="X17" s="34"/>
      <c r="Y17" s="34"/>
      <c r="Z17" s="34"/>
      <c r="AA17" s="34"/>
      <c r="AB17" s="34"/>
      <c r="AC17" s="34"/>
      <c r="AD17" s="34"/>
      <c r="AE17" s="34"/>
    </row>
    <row r="18" s="2" customFormat="1" ht="18" customHeight="1">
      <c r="A18" s="34"/>
      <c r="B18" s="35"/>
      <c r="C18" s="34"/>
      <c r="D18" s="34"/>
      <c r="E18" s="29" t="str">
        <f>'Rekapitulace zakázky'!E14</f>
        <v>Vyplň údaj</v>
      </c>
      <c r="F18" s="23"/>
      <c r="G18" s="23"/>
      <c r="H18" s="23"/>
      <c r="I18" s="121" t="s">
        <v>28</v>
      </c>
      <c r="J18" s="29" t="str">
        <f>'Rekapitulace zakázky'!AN14</f>
        <v>Vyplň údaj</v>
      </c>
      <c r="K18" s="34"/>
      <c r="L18" s="51"/>
      <c r="S18" s="34"/>
      <c r="T18" s="34"/>
      <c r="U18" s="34"/>
      <c r="V18" s="34"/>
      <c r="W18" s="34"/>
      <c r="X18" s="34"/>
      <c r="Y18" s="34"/>
      <c r="Z18" s="34"/>
      <c r="AA18" s="34"/>
      <c r="AB18" s="34"/>
      <c r="AC18" s="34"/>
      <c r="AD18" s="34"/>
      <c r="AE18" s="34"/>
    </row>
    <row r="19" s="2" customFormat="1" ht="6.96" customHeight="1">
      <c r="A19" s="34"/>
      <c r="B19" s="35"/>
      <c r="C19" s="34"/>
      <c r="D19" s="34"/>
      <c r="E19" s="34"/>
      <c r="F19" s="34"/>
      <c r="G19" s="34"/>
      <c r="H19" s="34"/>
      <c r="I19" s="120"/>
      <c r="J19" s="34"/>
      <c r="K19" s="34"/>
      <c r="L19" s="51"/>
      <c r="S19" s="34"/>
      <c r="T19" s="34"/>
      <c r="U19" s="34"/>
      <c r="V19" s="34"/>
      <c r="W19" s="34"/>
      <c r="X19" s="34"/>
      <c r="Y19" s="34"/>
      <c r="Z19" s="34"/>
      <c r="AA19" s="34"/>
      <c r="AB19" s="34"/>
      <c r="AC19" s="34"/>
      <c r="AD19" s="34"/>
      <c r="AE19" s="34"/>
    </row>
    <row r="20" s="2" customFormat="1" ht="12" customHeight="1">
      <c r="A20" s="34"/>
      <c r="B20" s="35"/>
      <c r="C20" s="34"/>
      <c r="D20" s="28" t="s">
        <v>32</v>
      </c>
      <c r="E20" s="34"/>
      <c r="F20" s="34"/>
      <c r="G20" s="34"/>
      <c r="H20" s="34"/>
      <c r="I20" s="121" t="s">
        <v>25</v>
      </c>
      <c r="J20" s="23" t="str">
        <f>IF('Rekapitulace zakázky'!AN16="","",'Rekapitulace zakázky'!AN16)</f>
        <v/>
      </c>
      <c r="K20" s="34"/>
      <c r="L20" s="51"/>
      <c r="S20" s="34"/>
      <c r="T20" s="34"/>
      <c r="U20" s="34"/>
      <c r="V20" s="34"/>
      <c r="W20" s="34"/>
      <c r="X20" s="34"/>
      <c r="Y20" s="34"/>
      <c r="Z20" s="34"/>
      <c r="AA20" s="34"/>
      <c r="AB20" s="34"/>
      <c r="AC20" s="34"/>
      <c r="AD20" s="34"/>
      <c r="AE20" s="34"/>
    </row>
    <row r="21" s="2" customFormat="1" ht="18" customHeight="1">
      <c r="A21" s="34"/>
      <c r="B21" s="35"/>
      <c r="C21" s="34"/>
      <c r="D21" s="34"/>
      <c r="E21" s="23" t="str">
        <f>IF('Rekapitulace zakázky'!E17="","",'Rekapitulace zakázky'!E17)</f>
        <v xml:space="preserve"> </v>
      </c>
      <c r="F21" s="34"/>
      <c r="G21" s="34"/>
      <c r="H21" s="34"/>
      <c r="I21" s="121" t="s">
        <v>28</v>
      </c>
      <c r="J21" s="23" t="str">
        <f>IF('Rekapitulace zakázky'!AN17="","",'Rekapitulace zakázky'!AN17)</f>
        <v/>
      </c>
      <c r="K21" s="34"/>
      <c r="L21" s="51"/>
      <c r="S21" s="34"/>
      <c r="T21" s="34"/>
      <c r="U21" s="34"/>
      <c r="V21" s="34"/>
      <c r="W21" s="34"/>
      <c r="X21" s="34"/>
      <c r="Y21" s="34"/>
      <c r="Z21" s="34"/>
      <c r="AA21" s="34"/>
      <c r="AB21" s="34"/>
      <c r="AC21" s="34"/>
      <c r="AD21" s="34"/>
      <c r="AE21" s="34"/>
    </row>
    <row r="22" s="2" customFormat="1" ht="6.96" customHeight="1">
      <c r="A22" s="34"/>
      <c r="B22" s="35"/>
      <c r="C22" s="34"/>
      <c r="D22" s="34"/>
      <c r="E22" s="34"/>
      <c r="F22" s="34"/>
      <c r="G22" s="34"/>
      <c r="H22" s="34"/>
      <c r="I22" s="120"/>
      <c r="J22" s="34"/>
      <c r="K22" s="34"/>
      <c r="L22" s="51"/>
      <c r="S22" s="34"/>
      <c r="T22" s="34"/>
      <c r="U22" s="34"/>
      <c r="V22" s="34"/>
      <c r="W22" s="34"/>
      <c r="X22" s="34"/>
      <c r="Y22" s="34"/>
      <c r="Z22" s="34"/>
      <c r="AA22" s="34"/>
      <c r="AB22" s="34"/>
      <c r="AC22" s="34"/>
      <c r="AD22" s="34"/>
      <c r="AE22" s="34"/>
    </row>
    <row r="23" s="2" customFormat="1" ht="12" customHeight="1">
      <c r="A23" s="34"/>
      <c r="B23" s="35"/>
      <c r="C23" s="34"/>
      <c r="D23" s="28" t="s">
        <v>35</v>
      </c>
      <c r="E23" s="34"/>
      <c r="F23" s="34"/>
      <c r="G23" s="34"/>
      <c r="H23" s="34"/>
      <c r="I23" s="121" t="s">
        <v>25</v>
      </c>
      <c r="J23" s="23" t="str">
        <f>IF('Rekapitulace zakázky'!AN19="","",'Rekapitulace zakázky'!AN19)</f>
        <v/>
      </c>
      <c r="K23" s="34"/>
      <c r="L23" s="51"/>
      <c r="S23" s="34"/>
      <c r="T23" s="34"/>
      <c r="U23" s="34"/>
      <c r="V23" s="34"/>
      <c r="W23" s="34"/>
      <c r="X23" s="34"/>
      <c r="Y23" s="34"/>
      <c r="Z23" s="34"/>
      <c r="AA23" s="34"/>
      <c r="AB23" s="34"/>
      <c r="AC23" s="34"/>
      <c r="AD23" s="34"/>
      <c r="AE23" s="34"/>
    </row>
    <row r="24" s="2" customFormat="1" ht="18" customHeight="1">
      <c r="A24" s="34"/>
      <c r="B24" s="35"/>
      <c r="C24" s="34"/>
      <c r="D24" s="34"/>
      <c r="E24" s="23" t="str">
        <f>IF('Rekapitulace zakázky'!E20="","",'Rekapitulace zakázky'!E20)</f>
        <v xml:space="preserve"> </v>
      </c>
      <c r="F24" s="34"/>
      <c r="G24" s="34"/>
      <c r="H24" s="34"/>
      <c r="I24" s="121" t="s">
        <v>28</v>
      </c>
      <c r="J24" s="23" t="str">
        <f>IF('Rekapitulace zakázky'!AN20="","",'Rekapitulace zakázky'!AN20)</f>
        <v/>
      </c>
      <c r="K24" s="34"/>
      <c r="L24" s="51"/>
      <c r="S24" s="34"/>
      <c r="T24" s="34"/>
      <c r="U24" s="34"/>
      <c r="V24" s="34"/>
      <c r="W24" s="34"/>
      <c r="X24" s="34"/>
      <c r="Y24" s="34"/>
      <c r="Z24" s="34"/>
      <c r="AA24" s="34"/>
      <c r="AB24" s="34"/>
      <c r="AC24" s="34"/>
      <c r="AD24" s="34"/>
      <c r="AE24" s="34"/>
    </row>
    <row r="25" s="2" customFormat="1" ht="6.96" customHeight="1">
      <c r="A25" s="34"/>
      <c r="B25" s="35"/>
      <c r="C25" s="34"/>
      <c r="D25" s="34"/>
      <c r="E25" s="34"/>
      <c r="F25" s="34"/>
      <c r="G25" s="34"/>
      <c r="H25" s="34"/>
      <c r="I25" s="120"/>
      <c r="J25" s="34"/>
      <c r="K25" s="34"/>
      <c r="L25" s="51"/>
      <c r="S25" s="34"/>
      <c r="T25" s="34"/>
      <c r="U25" s="34"/>
      <c r="V25" s="34"/>
      <c r="W25" s="34"/>
      <c r="X25" s="34"/>
      <c r="Y25" s="34"/>
      <c r="Z25" s="34"/>
      <c r="AA25" s="34"/>
      <c r="AB25" s="34"/>
      <c r="AC25" s="34"/>
      <c r="AD25" s="34"/>
      <c r="AE25" s="34"/>
    </row>
    <row r="26" s="2" customFormat="1" ht="12" customHeight="1">
      <c r="A26" s="34"/>
      <c r="B26" s="35"/>
      <c r="C26" s="34"/>
      <c r="D26" s="28" t="s">
        <v>36</v>
      </c>
      <c r="E26" s="34"/>
      <c r="F26" s="34"/>
      <c r="G26" s="34"/>
      <c r="H26" s="34"/>
      <c r="I26" s="120"/>
      <c r="J26" s="34"/>
      <c r="K26" s="34"/>
      <c r="L26" s="51"/>
      <c r="S26" s="34"/>
      <c r="T26" s="34"/>
      <c r="U26" s="34"/>
      <c r="V26" s="34"/>
      <c r="W26" s="34"/>
      <c r="X26" s="34"/>
      <c r="Y26" s="34"/>
      <c r="Z26" s="34"/>
      <c r="AA26" s="34"/>
      <c r="AB26" s="34"/>
      <c r="AC26" s="34"/>
      <c r="AD26" s="34"/>
      <c r="AE26" s="34"/>
    </row>
    <row r="27" s="8" customFormat="1" ht="16.5" customHeight="1">
      <c r="A27" s="122"/>
      <c r="B27" s="123"/>
      <c r="C27" s="122"/>
      <c r="D27" s="122"/>
      <c r="E27" s="32" t="s">
        <v>1</v>
      </c>
      <c r="F27" s="32"/>
      <c r="G27" s="32"/>
      <c r="H27" s="32"/>
      <c r="I27" s="124"/>
      <c r="J27" s="122"/>
      <c r="K27" s="122"/>
      <c r="L27" s="125"/>
      <c r="S27" s="122"/>
      <c r="T27" s="122"/>
      <c r="U27" s="122"/>
      <c r="V27" s="122"/>
      <c r="W27" s="122"/>
      <c r="X27" s="122"/>
      <c r="Y27" s="122"/>
      <c r="Z27" s="122"/>
      <c r="AA27" s="122"/>
      <c r="AB27" s="122"/>
      <c r="AC27" s="122"/>
      <c r="AD27" s="122"/>
      <c r="AE27" s="122"/>
    </row>
    <row r="28" s="2" customFormat="1" ht="6.96" customHeight="1">
      <c r="A28" s="34"/>
      <c r="B28" s="35"/>
      <c r="C28" s="34"/>
      <c r="D28" s="34"/>
      <c r="E28" s="34"/>
      <c r="F28" s="34"/>
      <c r="G28" s="34"/>
      <c r="H28" s="34"/>
      <c r="I28" s="120"/>
      <c r="J28" s="34"/>
      <c r="K28" s="34"/>
      <c r="L28" s="51"/>
      <c r="S28" s="34"/>
      <c r="T28" s="34"/>
      <c r="U28" s="34"/>
      <c r="V28" s="34"/>
      <c r="W28" s="34"/>
      <c r="X28" s="34"/>
      <c r="Y28" s="34"/>
      <c r="Z28" s="34"/>
      <c r="AA28" s="34"/>
      <c r="AB28" s="34"/>
      <c r="AC28" s="34"/>
      <c r="AD28" s="34"/>
      <c r="AE28" s="34"/>
    </row>
    <row r="29" s="2" customFormat="1" ht="6.96" customHeight="1">
      <c r="A29" s="34"/>
      <c r="B29" s="35"/>
      <c r="C29" s="34"/>
      <c r="D29" s="86"/>
      <c r="E29" s="86"/>
      <c r="F29" s="86"/>
      <c r="G29" s="86"/>
      <c r="H29" s="86"/>
      <c r="I29" s="126"/>
      <c r="J29" s="86"/>
      <c r="K29" s="86"/>
      <c r="L29" s="51"/>
      <c r="S29" s="34"/>
      <c r="T29" s="34"/>
      <c r="U29" s="34"/>
      <c r="V29" s="34"/>
      <c r="W29" s="34"/>
      <c r="X29" s="34"/>
      <c r="Y29" s="34"/>
      <c r="Z29" s="34"/>
      <c r="AA29" s="34"/>
      <c r="AB29" s="34"/>
      <c r="AC29" s="34"/>
      <c r="AD29" s="34"/>
      <c r="AE29" s="34"/>
    </row>
    <row r="30" s="2" customFormat="1" ht="25.44" customHeight="1">
      <c r="A30" s="34"/>
      <c r="B30" s="35"/>
      <c r="C30" s="34"/>
      <c r="D30" s="127" t="s">
        <v>37</v>
      </c>
      <c r="E30" s="34"/>
      <c r="F30" s="34"/>
      <c r="G30" s="34"/>
      <c r="H30" s="34"/>
      <c r="I30" s="120"/>
      <c r="J30" s="92">
        <f>ROUND(J117, 2)</f>
        <v>0</v>
      </c>
      <c r="K30" s="34"/>
      <c r="L30" s="51"/>
      <c r="S30" s="34"/>
      <c r="T30" s="34"/>
      <c r="U30" s="34"/>
      <c r="V30" s="34"/>
      <c r="W30" s="34"/>
      <c r="X30" s="34"/>
      <c r="Y30" s="34"/>
      <c r="Z30" s="34"/>
      <c r="AA30" s="34"/>
      <c r="AB30" s="34"/>
      <c r="AC30" s="34"/>
      <c r="AD30" s="34"/>
      <c r="AE30" s="34"/>
    </row>
    <row r="31" s="2" customFormat="1" ht="6.96" customHeight="1">
      <c r="A31" s="34"/>
      <c r="B31" s="35"/>
      <c r="C31" s="34"/>
      <c r="D31" s="86"/>
      <c r="E31" s="86"/>
      <c r="F31" s="86"/>
      <c r="G31" s="86"/>
      <c r="H31" s="86"/>
      <c r="I31" s="126"/>
      <c r="J31" s="86"/>
      <c r="K31" s="86"/>
      <c r="L31" s="51"/>
      <c r="S31" s="34"/>
      <c r="T31" s="34"/>
      <c r="U31" s="34"/>
      <c r="V31" s="34"/>
      <c r="W31" s="34"/>
      <c r="X31" s="34"/>
      <c r="Y31" s="34"/>
      <c r="Z31" s="34"/>
      <c r="AA31" s="34"/>
      <c r="AB31" s="34"/>
      <c r="AC31" s="34"/>
      <c r="AD31" s="34"/>
      <c r="AE31" s="34"/>
    </row>
    <row r="32" s="2" customFormat="1" ht="14.4" customHeight="1">
      <c r="A32" s="34"/>
      <c r="B32" s="35"/>
      <c r="C32" s="34"/>
      <c r="D32" s="34"/>
      <c r="E32" s="34"/>
      <c r="F32" s="39" t="s">
        <v>39</v>
      </c>
      <c r="G32" s="34"/>
      <c r="H32" s="34"/>
      <c r="I32" s="128" t="s">
        <v>38</v>
      </c>
      <c r="J32" s="39" t="s">
        <v>40</v>
      </c>
      <c r="K32" s="34"/>
      <c r="L32" s="51"/>
      <c r="S32" s="34"/>
      <c r="T32" s="34"/>
      <c r="U32" s="34"/>
      <c r="V32" s="34"/>
      <c r="W32" s="34"/>
      <c r="X32" s="34"/>
      <c r="Y32" s="34"/>
      <c r="Z32" s="34"/>
      <c r="AA32" s="34"/>
      <c r="AB32" s="34"/>
      <c r="AC32" s="34"/>
      <c r="AD32" s="34"/>
      <c r="AE32" s="34"/>
    </row>
    <row r="33" s="2" customFormat="1" ht="14.4" customHeight="1">
      <c r="A33" s="34"/>
      <c r="B33" s="35"/>
      <c r="C33" s="34"/>
      <c r="D33" s="129" t="s">
        <v>41</v>
      </c>
      <c r="E33" s="28" t="s">
        <v>42</v>
      </c>
      <c r="F33" s="130">
        <f>ROUND((SUM(BE117:BE125)),  2)</f>
        <v>0</v>
      </c>
      <c r="G33" s="34"/>
      <c r="H33" s="34"/>
      <c r="I33" s="131">
        <v>0.20999999999999999</v>
      </c>
      <c r="J33" s="130">
        <f>ROUND(((SUM(BE117:BE125))*I33),  2)</f>
        <v>0</v>
      </c>
      <c r="K33" s="34"/>
      <c r="L33" s="51"/>
      <c r="S33" s="34"/>
      <c r="T33" s="34"/>
      <c r="U33" s="34"/>
      <c r="V33" s="34"/>
      <c r="W33" s="34"/>
      <c r="X33" s="34"/>
      <c r="Y33" s="34"/>
      <c r="Z33" s="34"/>
      <c r="AA33" s="34"/>
      <c r="AB33" s="34"/>
      <c r="AC33" s="34"/>
      <c r="AD33" s="34"/>
      <c r="AE33" s="34"/>
    </row>
    <row r="34" s="2" customFormat="1" ht="14.4" customHeight="1">
      <c r="A34" s="34"/>
      <c r="B34" s="35"/>
      <c r="C34" s="34"/>
      <c r="D34" s="34"/>
      <c r="E34" s="28" t="s">
        <v>43</v>
      </c>
      <c r="F34" s="130">
        <f>ROUND((SUM(BF117:BF125)),  2)</f>
        <v>0</v>
      </c>
      <c r="G34" s="34"/>
      <c r="H34" s="34"/>
      <c r="I34" s="131">
        <v>0.14999999999999999</v>
      </c>
      <c r="J34" s="130">
        <f>ROUND(((SUM(BF117:BF125))*I34),  2)</f>
        <v>0</v>
      </c>
      <c r="K34" s="34"/>
      <c r="L34" s="51"/>
      <c r="S34" s="34"/>
      <c r="T34" s="34"/>
      <c r="U34" s="34"/>
      <c r="V34" s="34"/>
      <c r="W34" s="34"/>
      <c r="X34" s="34"/>
      <c r="Y34" s="34"/>
      <c r="Z34" s="34"/>
      <c r="AA34" s="34"/>
      <c r="AB34" s="34"/>
      <c r="AC34" s="34"/>
      <c r="AD34" s="34"/>
      <c r="AE34" s="34"/>
    </row>
    <row r="35" hidden="1" s="2" customFormat="1" ht="14.4" customHeight="1">
      <c r="A35" s="34"/>
      <c r="B35" s="35"/>
      <c r="C35" s="34"/>
      <c r="D35" s="34"/>
      <c r="E35" s="28" t="s">
        <v>44</v>
      </c>
      <c r="F35" s="130">
        <f>ROUND((SUM(BG117:BG125)),  2)</f>
        <v>0</v>
      </c>
      <c r="G35" s="34"/>
      <c r="H35" s="34"/>
      <c r="I35" s="131">
        <v>0.20999999999999999</v>
      </c>
      <c r="J35" s="130">
        <f>0</f>
        <v>0</v>
      </c>
      <c r="K35" s="34"/>
      <c r="L35" s="51"/>
      <c r="S35" s="34"/>
      <c r="T35" s="34"/>
      <c r="U35" s="34"/>
      <c r="V35" s="34"/>
      <c r="W35" s="34"/>
      <c r="X35" s="34"/>
      <c r="Y35" s="34"/>
      <c r="Z35" s="34"/>
      <c r="AA35" s="34"/>
      <c r="AB35" s="34"/>
      <c r="AC35" s="34"/>
      <c r="AD35" s="34"/>
      <c r="AE35" s="34"/>
    </row>
    <row r="36" hidden="1" s="2" customFormat="1" ht="14.4" customHeight="1">
      <c r="A36" s="34"/>
      <c r="B36" s="35"/>
      <c r="C36" s="34"/>
      <c r="D36" s="34"/>
      <c r="E36" s="28" t="s">
        <v>45</v>
      </c>
      <c r="F36" s="130">
        <f>ROUND((SUM(BH117:BH125)),  2)</f>
        <v>0</v>
      </c>
      <c r="G36" s="34"/>
      <c r="H36" s="34"/>
      <c r="I36" s="131">
        <v>0.14999999999999999</v>
      </c>
      <c r="J36" s="130">
        <f>0</f>
        <v>0</v>
      </c>
      <c r="K36" s="34"/>
      <c r="L36" s="51"/>
      <c r="S36" s="34"/>
      <c r="T36" s="34"/>
      <c r="U36" s="34"/>
      <c r="V36" s="34"/>
      <c r="W36" s="34"/>
      <c r="X36" s="34"/>
      <c r="Y36" s="34"/>
      <c r="Z36" s="34"/>
      <c r="AA36" s="34"/>
      <c r="AB36" s="34"/>
      <c r="AC36" s="34"/>
      <c r="AD36" s="34"/>
      <c r="AE36" s="34"/>
    </row>
    <row r="37" hidden="1" s="2" customFormat="1" ht="14.4" customHeight="1">
      <c r="A37" s="34"/>
      <c r="B37" s="35"/>
      <c r="C37" s="34"/>
      <c r="D37" s="34"/>
      <c r="E37" s="28" t="s">
        <v>46</v>
      </c>
      <c r="F37" s="130">
        <f>ROUND((SUM(BI117:BI125)),  2)</f>
        <v>0</v>
      </c>
      <c r="G37" s="34"/>
      <c r="H37" s="34"/>
      <c r="I37" s="131">
        <v>0</v>
      </c>
      <c r="J37" s="130">
        <f>0</f>
        <v>0</v>
      </c>
      <c r="K37" s="34"/>
      <c r="L37" s="51"/>
      <c r="S37" s="34"/>
      <c r="T37" s="34"/>
      <c r="U37" s="34"/>
      <c r="V37" s="34"/>
      <c r="W37" s="34"/>
      <c r="X37" s="34"/>
      <c r="Y37" s="34"/>
      <c r="Z37" s="34"/>
      <c r="AA37" s="34"/>
      <c r="AB37" s="34"/>
      <c r="AC37" s="34"/>
      <c r="AD37" s="34"/>
      <c r="AE37" s="34"/>
    </row>
    <row r="38" s="2" customFormat="1" ht="6.96" customHeight="1">
      <c r="A38" s="34"/>
      <c r="B38" s="35"/>
      <c r="C38" s="34"/>
      <c r="D38" s="34"/>
      <c r="E38" s="34"/>
      <c r="F38" s="34"/>
      <c r="G38" s="34"/>
      <c r="H38" s="34"/>
      <c r="I38" s="120"/>
      <c r="J38" s="34"/>
      <c r="K38" s="34"/>
      <c r="L38" s="51"/>
      <c r="S38" s="34"/>
      <c r="T38" s="34"/>
      <c r="U38" s="34"/>
      <c r="V38" s="34"/>
      <c r="W38" s="34"/>
      <c r="X38" s="34"/>
      <c r="Y38" s="34"/>
      <c r="Z38" s="34"/>
      <c r="AA38" s="34"/>
      <c r="AB38" s="34"/>
      <c r="AC38" s="34"/>
      <c r="AD38" s="34"/>
      <c r="AE38" s="34"/>
    </row>
    <row r="39" s="2" customFormat="1" ht="25.44" customHeight="1">
      <c r="A39" s="34"/>
      <c r="B39" s="35"/>
      <c r="C39" s="132"/>
      <c r="D39" s="133" t="s">
        <v>47</v>
      </c>
      <c r="E39" s="77"/>
      <c r="F39" s="77"/>
      <c r="G39" s="134" t="s">
        <v>48</v>
      </c>
      <c r="H39" s="135" t="s">
        <v>49</v>
      </c>
      <c r="I39" s="136"/>
      <c r="J39" s="137">
        <f>SUM(J30:J37)</f>
        <v>0</v>
      </c>
      <c r="K39" s="138"/>
      <c r="L39" s="51"/>
      <c r="S39" s="34"/>
      <c r="T39" s="34"/>
      <c r="U39" s="34"/>
      <c r="V39" s="34"/>
      <c r="W39" s="34"/>
      <c r="X39" s="34"/>
      <c r="Y39" s="34"/>
      <c r="Z39" s="34"/>
      <c r="AA39" s="34"/>
      <c r="AB39" s="34"/>
      <c r="AC39" s="34"/>
      <c r="AD39" s="34"/>
      <c r="AE39" s="34"/>
    </row>
    <row r="40" s="2" customFormat="1" ht="14.4" customHeight="1">
      <c r="A40" s="34"/>
      <c r="B40" s="35"/>
      <c r="C40" s="34"/>
      <c r="D40" s="34"/>
      <c r="E40" s="34"/>
      <c r="F40" s="34"/>
      <c r="G40" s="34"/>
      <c r="H40" s="34"/>
      <c r="I40" s="120"/>
      <c r="J40" s="34"/>
      <c r="K40" s="34"/>
      <c r="L40" s="51"/>
      <c r="S40" s="34"/>
      <c r="T40" s="34"/>
      <c r="U40" s="34"/>
      <c r="V40" s="34"/>
      <c r="W40" s="34"/>
      <c r="X40" s="34"/>
      <c r="Y40" s="34"/>
      <c r="Z40" s="34"/>
      <c r="AA40" s="34"/>
      <c r="AB40" s="34"/>
      <c r="AC40" s="34"/>
      <c r="AD40" s="34"/>
      <c r="AE40" s="34"/>
    </row>
    <row r="41" s="1" customFormat="1" ht="14.4" customHeight="1">
      <c r="B41" s="18"/>
      <c r="I41" s="116"/>
      <c r="L41" s="18"/>
    </row>
    <row r="42" s="1" customFormat="1" ht="14.4" customHeight="1">
      <c r="B42" s="18"/>
      <c r="I42" s="116"/>
      <c r="L42" s="18"/>
    </row>
    <row r="43" s="1" customFormat="1" ht="14.4" customHeight="1">
      <c r="B43" s="18"/>
      <c r="I43" s="116"/>
      <c r="L43" s="18"/>
    </row>
    <row r="44" s="1" customFormat="1" ht="14.4" customHeight="1">
      <c r="B44" s="18"/>
      <c r="I44" s="116"/>
      <c r="L44" s="18"/>
    </row>
    <row r="45" s="1" customFormat="1" ht="14.4" customHeight="1">
      <c r="B45" s="18"/>
      <c r="I45" s="116"/>
      <c r="L45" s="18"/>
    </row>
    <row r="46" s="1" customFormat="1" ht="14.4" customHeight="1">
      <c r="B46" s="18"/>
      <c r="I46" s="116"/>
      <c r="L46" s="18"/>
    </row>
    <row r="47" s="1" customFormat="1" ht="14.4" customHeight="1">
      <c r="B47" s="18"/>
      <c r="I47" s="116"/>
      <c r="L47" s="18"/>
    </row>
    <row r="48" s="1" customFormat="1" ht="14.4" customHeight="1">
      <c r="B48" s="18"/>
      <c r="I48" s="116"/>
      <c r="L48" s="18"/>
    </row>
    <row r="49" s="1" customFormat="1" ht="14.4" customHeight="1">
      <c r="B49" s="18"/>
      <c r="I49" s="116"/>
      <c r="L49" s="18"/>
    </row>
    <row r="50" s="2" customFormat="1" ht="14.4" customHeight="1">
      <c r="B50" s="51"/>
      <c r="D50" s="52" t="s">
        <v>50</v>
      </c>
      <c r="E50" s="53"/>
      <c r="F50" s="53"/>
      <c r="G50" s="52" t="s">
        <v>51</v>
      </c>
      <c r="H50" s="53"/>
      <c r="I50" s="139"/>
      <c r="J50" s="53"/>
      <c r="K50" s="53"/>
      <c r="L50" s="5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4"/>
      <c r="B61" s="35"/>
      <c r="C61" s="34"/>
      <c r="D61" s="54" t="s">
        <v>52</v>
      </c>
      <c r="E61" s="37"/>
      <c r="F61" s="140" t="s">
        <v>53</v>
      </c>
      <c r="G61" s="54" t="s">
        <v>52</v>
      </c>
      <c r="H61" s="37"/>
      <c r="I61" s="141"/>
      <c r="J61" s="142" t="s">
        <v>53</v>
      </c>
      <c r="K61" s="37"/>
      <c r="L61" s="51"/>
      <c r="S61" s="34"/>
      <c r="T61" s="34"/>
      <c r="U61" s="34"/>
      <c r="V61" s="34"/>
      <c r="W61" s="34"/>
      <c r="X61" s="34"/>
      <c r="Y61" s="34"/>
      <c r="Z61" s="34"/>
      <c r="AA61" s="34"/>
      <c r="AB61" s="34"/>
      <c r="AC61" s="34"/>
      <c r="AD61" s="34"/>
      <c r="AE61" s="34"/>
    </row>
    <row r="62">
      <c r="B62" s="18"/>
      <c r="L62" s="18"/>
    </row>
    <row r="63">
      <c r="B63" s="18"/>
      <c r="L63" s="18"/>
    </row>
    <row r="64">
      <c r="B64" s="18"/>
      <c r="L64" s="18"/>
    </row>
    <row r="65" s="2" customFormat="1">
      <c r="A65" s="34"/>
      <c r="B65" s="35"/>
      <c r="C65" s="34"/>
      <c r="D65" s="52" t="s">
        <v>54</v>
      </c>
      <c r="E65" s="55"/>
      <c r="F65" s="55"/>
      <c r="G65" s="52" t="s">
        <v>55</v>
      </c>
      <c r="H65" s="55"/>
      <c r="I65" s="143"/>
      <c r="J65" s="55"/>
      <c r="K65" s="55"/>
      <c r="L65" s="51"/>
      <c r="S65" s="34"/>
      <c r="T65" s="34"/>
      <c r="U65" s="34"/>
      <c r="V65" s="34"/>
      <c r="W65" s="34"/>
      <c r="X65" s="34"/>
      <c r="Y65" s="34"/>
      <c r="Z65" s="34"/>
      <c r="AA65" s="34"/>
      <c r="AB65" s="34"/>
      <c r="AC65" s="34"/>
      <c r="AD65" s="34"/>
      <c r="AE65" s="34"/>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4"/>
      <c r="B76" s="35"/>
      <c r="C76" s="34"/>
      <c r="D76" s="54" t="s">
        <v>52</v>
      </c>
      <c r="E76" s="37"/>
      <c r="F76" s="140" t="s">
        <v>53</v>
      </c>
      <c r="G76" s="54" t="s">
        <v>52</v>
      </c>
      <c r="H76" s="37"/>
      <c r="I76" s="141"/>
      <c r="J76" s="142" t="s">
        <v>53</v>
      </c>
      <c r="K76" s="37"/>
      <c r="L76" s="51"/>
      <c r="S76" s="34"/>
      <c r="T76" s="34"/>
      <c r="U76" s="34"/>
      <c r="V76" s="34"/>
      <c r="W76" s="34"/>
      <c r="X76" s="34"/>
      <c r="Y76" s="34"/>
      <c r="Z76" s="34"/>
      <c r="AA76" s="34"/>
      <c r="AB76" s="34"/>
      <c r="AC76" s="34"/>
      <c r="AD76" s="34"/>
      <c r="AE76" s="34"/>
    </row>
    <row r="77" s="2" customFormat="1" ht="14.4" customHeight="1">
      <c r="A77" s="34"/>
      <c r="B77" s="56"/>
      <c r="C77" s="57"/>
      <c r="D77" s="57"/>
      <c r="E77" s="57"/>
      <c r="F77" s="57"/>
      <c r="G77" s="57"/>
      <c r="H77" s="57"/>
      <c r="I77" s="144"/>
      <c r="J77" s="57"/>
      <c r="K77" s="57"/>
      <c r="L77" s="51"/>
      <c r="S77" s="34"/>
      <c r="T77" s="34"/>
      <c r="U77" s="34"/>
      <c r="V77" s="34"/>
      <c r="W77" s="34"/>
      <c r="X77" s="34"/>
      <c r="Y77" s="34"/>
      <c r="Z77" s="34"/>
      <c r="AA77" s="34"/>
      <c r="AB77" s="34"/>
      <c r="AC77" s="34"/>
      <c r="AD77" s="34"/>
      <c r="AE77" s="34"/>
    </row>
    <row r="81" s="2" customFormat="1" ht="6.96" customHeight="1">
      <c r="A81" s="34"/>
      <c r="B81" s="58"/>
      <c r="C81" s="59"/>
      <c r="D81" s="59"/>
      <c r="E81" s="59"/>
      <c r="F81" s="59"/>
      <c r="G81" s="59"/>
      <c r="H81" s="59"/>
      <c r="I81" s="145"/>
      <c r="J81" s="59"/>
      <c r="K81" s="59"/>
      <c r="L81" s="51"/>
      <c r="S81" s="34"/>
      <c r="T81" s="34"/>
      <c r="U81" s="34"/>
      <c r="V81" s="34"/>
      <c r="W81" s="34"/>
      <c r="X81" s="34"/>
      <c r="Y81" s="34"/>
      <c r="Z81" s="34"/>
      <c r="AA81" s="34"/>
      <c r="AB81" s="34"/>
      <c r="AC81" s="34"/>
      <c r="AD81" s="34"/>
      <c r="AE81" s="34"/>
    </row>
    <row r="82" s="2" customFormat="1" ht="24.96" customHeight="1">
      <c r="A82" s="34"/>
      <c r="B82" s="35"/>
      <c r="C82" s="19" t="s">
        <v>97</v>
      </c>
      <c r="D82" s="34"/>
      <c r="E82" s="34"/>
      <c r="F82" s="34"/>
      <c r="G82" s="34"/>
      <c r="H82" s="34"/>
      <c r="I82" s="120"/>
      <c r="J82" s="34"/>
      <c r="K82" s="34"/>
      <c r="L82" s="51"/>
      <c r="S82" s="34"/>
      <c r="T82" s="34"/>
      <c r="U82" s="34"/>
      <c r="V82" s="34"/>
      <c r="W82" s="34"/>
      <c r="X82" s="34"/>
      <c r="Y82" s="34"/>
      <c r="Z82" s="34"/>
      <c r="AA82" s="34"/>
      <c r="AB82" s="34"/>
      <c r="AC82" s="34"/>
      <c r="AD82" s="34"/>
      <c r="AE82" s="34"/>
    </row>
    <row r="83" s="2" customFormat="1" ht="6.96" customHeight="1">
      <c r="A83" s="34"/>
      <c r="B83" s="35"/>
      <c r="C83" s="34"/>
      <c r="D83" s="34"/>
      <c r="E83" s="34"/>
      <c r="F83" s="34"/>
      <c r="G83" s="34"/>
      <c r="H83" s="34"/>
      <c r="I83" s="120"/>
      <c r="J83" s="34"/>
      <c r="K83" s="34"/>
      <c r="L83" s="51"/>
      <c r="S83" s="34"/>
      <c r="T83" s="34"/>
      <c r="U83" s="34"/>
      <c r="V83" s="34"/>
      <c r="W83" s="34"/>
      <c r="X83" s="34"/>
      <c r="Y83" s="34"/>
      <c r="Z83" s="34"/>
      <c r="AA83" s="34"/>
      <c r="AB83" s="34"/>
      <c r="AC83" s="34"/>
      <c r="AD83" s="34"/>
      <c r="AE83" s="34"/>
    </row>
    <row r="84" s="2" customFormat="1" ht="12" customHeight="1">
      <c r="A84" s="34"/>
      <c r="B84" s="35"/>
      <c r="C84" s="28" t="s">
        <v>16</v>
      </c>
      <c r="D84" s="34"/>
      <c r="E84" s="34"/>
      <c r="F84" s="34"/>
      <c r="G84" s="34"/>
      <c r="H84" s="34"/>
      <c r="I84" s="120"/>
      <c r="J84" s="34"/>
      <c r="K84" s="34"/>
      <c r="L84" s="51"/>
      <c r="S84" s="34"/>
      <c r="T84" s="34"/>
      <c r="U84" s="34"/>
      <c r="V84" s="34"/>
      <c r="W84" s="34"/>
      <c r="X84" s="34"/>
      <c r="Y84" s="34"/>
      <c r="Z84" s="34"/>
      <c r="AA84" s="34"/>
      <c r="AB84" s="34"/>
      <c r="AC84" s="34"/>
      <c r="AD84" s="34"/>
      <c r="AE84" s="34"/>
    </row>
    <row r="85" s="2" customFormat="1" ht="16.5" customHeight="1">
      <c r="A85" s="34"/>
      <c r="B85" s="35"/>
      <c r="C85" s="34"/>
      <c r="D85" s="34"/>
      <c r="E85" s="119" t="str">
        <f>E7</f>
        <v>Výměna kolejnic v úseku Brno-Maloměřice - Blansko</v>
      </c>
      <c r="F85" s="28"/>
      <c r="G85" s="28"/>
      <c r="H85" s="28"/>
      <c r="I85" s="120"/>
      <c r="J85" s="34"/>
      <c r="K85" s="34"/>
      <c r="L85" s="51"/>
      <c r="S85" s="34"/>
      <c r="T85" s="34"/>
      <c r="U85" s="34"/>
      <c r="V85" s="34"/>
      <c r="W85" s="34"/>
      <c r="X85" s="34"/>
      <c r="Y85" s="34"/>
      <c r="Z85" s="34"/>
      <c r="AA85" s="34"/>
      <c r="AB85" s="34"/>
      <c r="AC85" s="34"/>
      <c r="AD85" s="34"/>
      <c r="AE85" s="34"/>
    </row>
    <row r="86" s="2" customFormat="1" ht="12" customHeight="1">
      <c r="A86" s="34"/>
      <c r="B86" s="35"/>
      <c r="C86" s="28" t="s">
        <v>95</v>
      </c>
      <c r="D86" s="34"/>
      <c r="E86" s="34"/>
      <c r="F86" s="34"/>
      <c r="G86" s="34"/>
      <c r="H86" s="34"/>
      <c r="I86" s="120"/>
      <c r="J86" s="34"/>
      <c r="K86" s="34"/>
      <c r="L86" s="51"/>
      <c r="S86" s="34"/>
      <c r="T86" s="34"/>
      <c r="U86" s="34"/>
      <c r="V86" s="34"/>
      <c r="W86" s="34"/>
      <c r="X86" s="34"/>
      <c r="Y86" s="34"/>
      <c r="Z86" s="34"/>
      <c r="AA86" s="34"/>
      <c r="AB86" s="34"/>
      <c r="AC86" s="34"/>
      <c r="AD86" s="34"/>
      <c r="AE86" s="34"/>
    </row>
    <row r="87" s="2" customFormat="1" ht="16.5" customHeight="1">
      <c r="A87" s="34"/>
      <c r="B87" s="35"/>
      <c r="C87" s="34"/>
      <c r="D87" s="34"/>
      <c r="E87" s="63" t="str">
        <f>E9</f>
        <v>02.1 - Vedlejší rozpočtové náklady</v>
      </c>
      <c r="F87" s="34"/>
      <c r="G87" s="34"/>
      <c r="H87" s="34"/>
      <c r="I87" s="120"/>
      <c r="J87" s="34"/>
      <c r="K87" s="34"/>
      <c r="L87" s="51"/>
      <c r="S87" s="34"/>
      <c r="T87" s="34"/>
      <c r="U87" s="34"/>
      <c r="V87" s="34"/>
      <c r="W87" s="34"/>
      <c r="X87" s="34"/>
      <c r="Y87" s="34"/>
      <c r="Z87" s="34"/>
      <c r="AA87" s="34"/>
      <c r="AB87" s="34"/>
      <c r="AC87" s="34"/>
      <c r="AD87" s="34"/>
      <c r="AE87" s="34"/>
    </row>
    <row r="88" s="2" customFormat="1" ht="6.96" customHeight="1">
      <c r="A88" s="34"/>
      <c r="B88" s="35"/>
      <c r="C88" s="34"/>
      <c r="D88" s="34"/>
      <c r="E88" s="34"/>
      <c r="F88" s="34"/>
      <c r="G88" s="34"/>
      <c r="H88" s="34"/>
      <c r="I88" s="120"/>
      <c r="J88" s="34"/>
      <c r="K88" s="34"/>
      <c r="L88" s="51"/>
      <c r="S88" s="34"/>
      <c r="T88" s="34"/>
      <c r="U88" s="34"/>
      <c r="V88" s="34"/>
      <c r="W88" s="34"/>
      <c r="X88" s="34"/>
      <c r="Y88" s="34"/>
      <c r="Z88" s="34"/>
      <c r="AA88" s="34"/>
      <c r="AB88" s="34"/>
      <c r="AC88" s="34"/>
      <c r="AD88" s="34"/>
      <c r="AE88" s="34"/>
    </row>
    <row r="89" s="2" customFormat="1" ht="12" customHeight="1">
      <c r="A89" s="34"/>
      <c r="B89" s="35"/>
      <c r="C89" s="28" t="s">
        <v>20</v>
      </c>
      <c r="D89" s="34"/>
      <c r="E89" s="34"/>
      <c r="F89" s="23" t="str">
        <f>F12</f>
        <v>Brno-Maloměřice - Blansko</v>
      </c>
      <c r="G89" s="34"/>
      <c r="H89" s="34"/>
      <c r="I89" s="121" t="s">
        <v>22</v>
      </c>
      <c r="J89" s="65" t="str">
        <f>IF(J12="","",J12)</f>
        <v>5. 2. 2020</v>
      </c>
      <c r="K89" s="34"/>
      <c r="L89" s="51"/>
      <c r="S89" s="34"/>
      <c r="T89" s="34"/>
      <c r="U89" s="34"/>
      <c r="V89" s="34"/>
      <c r="W89" s="34"/>
      <c r="X89" s="34"/>
      <c r="Y89" s="34"/>
      <c r="Z89" s="34"/>
      <c r="AA89" s="34"/>
      <c r="AB89" s="34"/>
      <c r="AC89" s="34"/>
      <c r="AD89" s="34"/>
      <c r="AE89" s="34"/>
    </row>
    <row r="90" s="2" customFormat="1" ht="6.96" customHeight="1">
      <c r="A90" s="34"/>
      <c r="B90" s="35"/>
      <c r="C90" s="34"/>
      <c r="D90" s="34"/>
      <c r="E90" s="34"/>
      <c r="F90" s="34"/>
      <c r="G90" s="34"/>
      <c r="H90" s="34"/>
      <c r="I90" s="120"/>
      <c r="J90" s="34"/>
      <c r="K90" s="34"/>
      <c r="L90" s="51"/>
      <c r="S90" s="34"/>
      <c r="T90" s="34"/>
      <c r="U90" s="34"/>
      <c r="V90" s="34"/>
      <c r="W90" s="34"/>
      <c r="X90" s="34"/>
      <c r="Y90" s="34"/>
      <c r="Z90" s="34"/>
      <c r="AA90" s="34"/>
      <c r="AB90" s="34"/>
      <c r="AC90" s="34"/>
      <c r="AD90" s="34"/>
      <c r="AE90" s="34"/>
    </row>
    <row r="91" s="2" customFormat="1" ht="15.15" customHeight="1">
      <c r="A91" s="34"/>
      <c r="B91" s="35"/>
      <c r="C91" s="28" t="s">
        <v>24</v>
      </c>
      <c r="D91" s="34"/>
      <c r="E91" s="34"/>
      <c r="F91" s="23" t="str">
        <f>E15</f>
        <v>Správa železnic, státní organizace</v>
      </c>
      <c r="G91" s="34"/>
      <c r="H91" s="34"/>
      <c r="I91" s="121" t="s">
        <v>32</v>
      </c>
      <c r="J91" s="32" t="str">
        <f>E21</f>
        <v xml:space="preserve"> </v>
      </c>
      <c r="K91" s="34"/>
      <c r="L91" s="51"/>
      <c r="S91" s="34"/>
      <c r="T91" s="34"/>
      <c r="U91" s="34"/>
      <c r="V91" s="34"/>
      <c r="W91" s="34"/>
      <c r="X91" s="34"/>
      <c r="Y91" s="34"/>
      <c r="Z91" s="34"/>
      <c r="AA91" s="34"/>
      <c r="AB91" s="34"/>
      <c r="AC91" s="34"/>
      <c r="AD91" s="34"/>
      <c r="AE91" s="34"/>
    </row>
    <row r="92" s="2" customFormat="1" ht="15.15" customHeight="1">
      <c r="A92" s="34"/>
      <c r="B92" s="35"/>
      <c r="C92" s="28" t="s">
        <v>30</v>
      </c>
      <c r="D92" s="34"/>
      <c r="E92" s="34"/>
      <c r="F92" s="23" t="str">
        <f>IF(E18="","",E18)</f>
        <v>Vyplň údaj</v>
      </c>
      <c r="G92" s="34"/>
      <c r="H92" s="34"/>
      <c r="I92" s="121" t="s">
        <v>35</v>
      </c>
      <c r="J92" s="32" t="str">
        <f>E24</f>
        <v xml:space="preserve"> </v>
      </c>
      <c r="K92" s="34"/>
      <c r="L92" s="51"/>
      <c r="S92" s="34"/>
      <c r="T92" s="34"/>
      <c r="U92" s="34"/>
      <c r="V92" s="34"/>
      <c r="W92" s="34"/>
      <c r="X92" s="34"/>
      <c r="Y92" s="34"/>
      <c r="Z92" s="34"/>
      <c r="AA92" s="34"/>
      <c r="AB92" s="34"/>
      <c r="AC92" s="34"/>
      <c r="AD92" s="34"/>
      <c r="AE92" s="34"/>
    </row>
    <row r="93" s="2" customFormat="1" ht="10.32" customHeight="1">
      <c r="A93" s="34"/>
      <c r="B93" s="35"/>
      <c r="C93" s="34"/>
      <c r="D93" s="34"/>
      <c r="E93" s="34"/>
      <c r="F93" s="34"/>
      <c r="G93" s="34"/>
      <c r="H93" s="34"/>
      <c r="I93" s="120"/>
      <c r="J93" s="34"/>
      <c r="K93" s="34"/>
      <c r="L93" s="51"/>
      <c r="S93" s="34"/>
      <c r="T93" s="34"/>
      <c r="U93" s="34"/>
      <c r="V93" s="34"/>
      <c r="W93" s="34"/>
      <c r="X93" s="34"/>
      <c r="Y93" s="34"/>
      <c r="Z93" s="34"/>
      <c r="AA93" s="34"/>
      <c r="AB93" s="34"/>
      <c r="AC93" s="34"/>
      <c r="AD93" s="34"/>
      <c r="AE93" s="34"/>
    </row>
    <row r="94" s="2" customFormat="1" ht="29.28" customHeight="1">
      <c r="A94" s="34"/>
      <c r="B94" s="35"/>
      <c r="C94" s="146" t="s">
        <v>98</v>
      </c>
      <c r="D94" s="132"/>
      <c r="E94" s="132"/>
      <c r="F94" s="132"/>
      <c r="G94" s="132"/>
      <c r="H94" s="132"/>
      <c r="I94" s="147"/>
      <c r="J94" s="148" t="s">
        <v>99</v>
      </c>
      <c r="K94" s="132"/>
      <c r="L94" s="51"/>
      <c r="S94" s="34"/>
      <c r="T94" s="34"/>
      <c r="U94" s="34"/>
      <c r="V94" s="34"/>
      <c r="W94" s="34"/>
      <c r="X94" s="34"/>
      <c r="Y94" s="34"/>
      <c r="Z94" s="34"/>
      <c r="AA94" s="34"/>
      <c r="AB94" s="34"/>
      <c r="AC94" s="34"/>
      <c r="AD94" s="34"/>
      <c r="AE94" s="34"/>
    </row>
    <row r="95" s="2" customFormat="1" ht="10.32" customHeight="1">
      <c r="A95" s="34"/>
      <c r="B95" s="35"/>
      <c r="C95" s="34"/>
      <c r="D95" s="34"/>
      <c r="E95" s="34"/>
      <c r="F95" s="34"/>
      <c r="G95" s="34"/>
      <c r="H95" s="34"/>
      <c r="I95" s="120"/>
      <c r="J95" s="34"/>
      <c r="K95" s="34"/>
      <c r="L95" s="51"/>
      <c r="S95" s="34"/>
      <c r="T95" s="34"/>
      <c r="U95" s="34"/>
      <c r="V95" s="34"/>
      <c r="W95" s="34"/>
      <c r="X95" s="34"/>
      <c r="Y95" s="34"/>
      <c r="Z95" s="34"/>
      <c r="AA95" s="34"/>
      <c r="AB95" s="34"/>
      <c r="AC95" s="34"/>
      <c r="AD95" s="34"/>
      <c r="AE95" s="34"/>
    </row>
    <row r="96" s="2" customFormat="1" ht="22.8" customHeight="1">
      <c r="A96" s="34"/>
      <c r="B96" s="35"/>
      <c r="C96" s="149" t="s">
        <v>100</v>
      </c>
      <c r="D96" s="34"/>
      <c r="E96" s="34"/>
      <c r="F96" s="34"/>
      <c r="G96" s="34"/>
      <c r="H96" s="34"/>
      <c r="I96" s="120"/>
      <c r="J96" s="92">
        <f>J117</f>
        <v>0</v>
      </c>
      <c r="K96" s="34"/>
      <c r="L96" s="51"/>
      <c r="S96" s="34"/>
      <c r="T96" s="34"/>
      <c r="U96" s="34"/>
      <c r="V96" s="34"/>
      <c r="W96" s="34"/>
      <c r="X96" s="34"/>
      <c r="Y96" s="34"/>
      <c r="Z96" s="34"/>
      <c r="AA96" s="34"/>
      <c r="AB96" s="34"/>
      <c r="AC96" s="34"/>
      <c r="AD96" s="34"/>
      <c r="AE96" s="34"/>
      <c r="AU96" s="15" t="s">
        <v>101</v>
      </c>
    </row>
    <row r="97" s="9" customFormat="1" ht="24.96" customHeight="1">
      <c r="A97" s="9"/>
      <c r="B97" s="150"/>
      <c r="C97" s="9"/>
      <c r="D97" s="151" t="s">
        <v>384</v>
      </c>
      <c r="E97" s="152"/>
      <c r="F97" s="152"/>
      <c r="G97" s="152"/>
      <c r="H97" s="152"/>
      <c r="I97" s="153"/>
      <c r="J97" s="154">
        <f>J118</f>
        <v>0</v>
      </c>
      <c r="K97" s="9"/>
      <c r="L97" s="150"/>
      <c r="S97" s="9"/>
      <c r="T97" s="9"/>
      <c r="U97" s="9"/>
      <c r="V97" s="9"/>
      <c r="W97" s="9"/>
      <c r="X97" s="9"/>
      <c r="Y97" s="9"/>
      <c r="Z97" s="9"/>
      <c r="AA97" s="9"/>
      <c r="AB97" s="9"/>
      <c r="AC97" s="9"/>
      <c r="AD97" s="9"/>
      <c r="AE97" s="9"/>
    </row>
    <row r="98" s="2" customFormat="1" ht="21.84" customHeight="1">
      <c r="A98" s="34"/>
      <c r="B98" s="35"/>
      <c r="C98" s="34"/>
      <c r="D98" s="34"/>
      <c r="E98" s="34"/>
      <c r="F98" s="34"/>
      <c r="G98" s="34"/>
      <c r="H98" s="34"/>
      <c r="I98" s="120"/>
      <c r="J98" s="34"/>
      <c r="K98" s="34"/>
      <c r="L98" s="51"/>
      <c r="S98" s="34"/>
      <c r="T98" s="34"/>
      <c r="U98" s="34"/>
      <c r="V98" s="34"/>
      <c r="W98" s="34"/>
      <c r="X98" s="34"/>
      <c r="Y98" s="34"/>
      <c r="Z98" s="34"/>
      <c r="AA98" s="34"/>
      <c r="AB98" s="34"/>
      <c r="AC98" s="34"/>
      <c r="AD98" s="34"/>
      <c r="AE98" s="34"/>
    </row>
    <row r="99" s="2" customFormat="1" ht="6.96" customHeight="1">
      <c r="A99" s="34"/>
      <c r="B99" s="56"/>
      <c r="C99" s="57"/>
      <c r="D99" s="57"/>
      <c r="E99" s="57"/>
      <c r="F99" s="57"/>
      <c r="G99" s="57"/>
      <c r="H99" s="57"/>
      <c r="I99" s="144"/>
      <c r="J99" s="57"/>
      <c r="K99" s="57"/>
      <c r="L99" s="51"/>
      <c r="S99" s="34"/>
      <c r="T99" s="34"/>
      <c r="U99" s="34"/>
      <c r="V99" s="34"/>
      <c r="W99" s="34"/>
      <c r="X99" s="34"/>
      <c r="Y99" s="34"/>
      <c r="Z99" s="34"/>
      <c r="AA99" s="34"/>
      <c r="AB99" s="34"/>
      <c r="AC99" s="34"/>
      <c r="AD99" s="34"/>
      <c r="AE99" s="34"/>
    </row>
    <row r="103" s="2" customFormat="1" ht="6.96" customHeight="1">
      <c r="A103" s="34"/>
      <c r="B103" s="58"/>
      <c r="C103" s="59"/>
      <c r="D103" s="59"/>
      <c r="E103" s="59"/>
      <c r="F103" s="59"/>
      <c r="G103" s="59"/>
      <c r="H103" s="59"/>
      <c r="I103" s="145"/>
      <c r="J103" s="59"/>
      <c r="K103" s="59"/>
      <c r="L103" s="51"/>
      <c r="S103" s="34"/>
      <c r="T103" s="34"/>
      <c r="U103" s="34"/>
      <c r="V103" s="34"/>
      <c r="W103" s="34"/>
      <c r="X103" s="34"/>
      <c r="Y103" s="34"/>
      <c r="Z103" s="34"/>
      <c r="AA103" s="34"/>
      <c r="AB103" s="34"/>
      <c r="AC103" s="34"/>
      <c r="AD103" s="34"/>
      <c r="AE103" s="34"/>
    </row>
    <row r="104" s="2" customFormat="1" ht="24.96" customHeight="1">
      <c r="A104" s="34"/>
      <c r="B104" s="35"/>
      <c r="C104" s="19" t="s">
        <v>105</v>
      </c>
      <c r="D104" s="34"/>
      <c r="E104" s="34"/>
      <c r="F104" s="34"/>
      <c r="G104" s="34"/>
      <c r="H104" s="34"/>
      <c r="I104" s="120"/>
      <c r="J104" s="34"/>
      <c r="K104" s="34"/>
      <c r="L104" s="51"/>
      <c r="S104" s="34"/>
      <c r="T104" s="34"/>
      <c r="U104" s="34"/>
      <c r="V104" s="34"/>
      <c r="W104" s="34"/>
      <c r="X104" s="34"/>
      <c r="Y104" s="34"/>
      <c r="Z104" s="34"/>
      <c r="AA104" s="34"/>
      <c r="AB104" s="34"/>
      <c r="AC104" s="34"/>
      <c r="AD104" s="34"/>
      <c r="AE104" s="34"/>
    </row>
    <row r="105" s="2" customFormat="1" ht="6.96" customHeight="1">
      <c r="A105" s="34"/>
      <c r="B105" s="35"/>
      <c r="C105" s="34"/>
      <c r="D105" s="34"/>
      <c r="E105" s="34"/>
      <c r="F105" s="34"/>
      <c r="G105" s="34"/>
      <c r="H105" s="34"/>
      <c r="I105" s="120"/>
      <c r="J105" s="34"/>
      <c r="K105" s="34"/>
      <c r="L105" s="51"/>
      <c r="S105" s="34"/>
      <c r="T105" s="34"/>
      <c r="U105" s="34"/>
      <c r="V105" s="34"/>
      <c r="W105" s="34"/>
      <c r="X105" s="34"/>
      <c r="Y105" s="34"/>
      <c r="Z105" s="34"/>
      <c r="AA105" s="34"/>
      <c r="AB105" s="34"/>
      <c r="AC105" s="34"/>
      <c r="AD105" s="34"/>
      <c r="AE105" s="34"/>
    </row>
    <row r="106" s="2" customFormat="1" ht="12" customHeight="1">
      <c r="A106" s="34"/>
      <c r="B106" s="35"/>
      <c r="C106" s="28" t="s">
        <v>16</v>
      </c>
      <c r="D106" s="34"/>
      <c r="E106" s="34"/>
      <c r="F106" s="34"/>
      <c r="G106" s="34"/>
      <c r="H106" s="34"/>
      <c r="I106" s="120"/>
      <c r="J106" s="34"/>
      <c r="K106" s="34"/>
      <c r="L106" s="51"/>
      <c r="S106" s="34"/>
      <c r="T106" s="34"/>
      <c r="U106" s="34"/>
      <c r="V106" s="34"/>
      <c r="W106" s="34"/>
      <c r="X106" s="34"/>
      <c r="Y106" s="34"/>
      <c r="Z106" s="34"/>
      <c r="AA106" s="34"/>
      <c r="AB106" s="34"/>
      <c r="AC106" s="34"/>
      <c r="AD106" s="34"/>
      <c r="AE106" s="34"/>
    </row>
    <row r="107" s="2" customFormat="1" ht="16.5" customHeight="1">
      <c r="A107" s="34"/>
      <c r="B107" s="35"/>
      <c r="C107" s="34"/>
      <c r="D107" s="34"/>
      <c r="E107" s="119" t="str">
        <f>E7</f>
        <v>Výměna kolejnic v úseku Brno-Maloměřice - Blansko</v>
      </c>
      <c r="F107" s="28"/>
      <c r="G107" s="28"/>
      <c r="H107" s="28"/>
      <c r="I107" s="120"/>
      <c r="J107" s="34"/>
      <c r="K107" s="34"/>
      <c r="L107" s="51"/>
      <c r="S107" s="34"/>
      <c r="T107" s="34"/>
      <c r="U107" s="34"/>
      <c r="V107" s="34"/>
      <c r="W107" s="34"/>
      <c r="X107" s="34"/>
      <c r="Y107" s="34"/>
      <c r="Z107" s="34"/>
      <c r="AA107" s="34"/>
      <c r="AB107" s="34"/>
      <c r="AC107" s="34"/>
      <c r="AD107" s="34"/>
      <c r="AE107" s="34"/>
    </row>
    <row r="108" s="2" customFormat="1" ht="12" customHeight="1">
      <c r="A108" s="34"/>
      <c r="B108" s="35"/>
      <c r="C108" s="28" t="s">
        <v>95</v>
      </c>
      <c r="D108" s="34"/>
      <c r="E108" s="34"/>
      <c r="F108" s="34"/>
      <c r="G108" s="34"/>
      <c r="H108" s="34"/>
      <c r="I108" s="120"/>
      <c r="J108" s="34"/>
      <c r="K108" s="34"/>
      <c r="L108" s="51"/>
      <c r="S108" s="34"/>
      <c r="T108" s="34"/>
      <c r="U108" s="34"/>
      <c r="V108" s="34"/>
      <c r="W108" s="34"/>
      <c r="X108" s="34"/>
      <c r="Y108" s="34"/>
      <c r="Z108" s="34"/>
      <c r="AA108" s="34"/>
      <c r="AB108" s="34"/>
      <c r="AC108" s="34"/>
      <c r="AD108" s="34"/>
      <c r="AE108" s="34"/>
    </row>
    <row r="109" s="2" customFormat="1" ht="16.5" customHeight="1">
      <c r="A109" s="34"/>
      <c r="B109" s="35"/>
      <c r="C109" s="34"/>
      <c r="D109" s="34"/>
      <c r="E109" s="63" t="str">
        <f>E9</f>
        <v>02.1 - Vedlejší rozpočtové náklady</v>
      </c>
      <c r="F109" s="34"/>
      <c r="G109" s="34"/>
      <c r="H109" s="34"/>
      <c r="I109" s="120"/>
      <c r="J109" s="34"/>
      <c r="K109" s="34"/>
      <c r="L109" s="51"/>
      <c r="S109" s="34"/>
      <c r="T109" s="34"/>
      <c r="U109" s="34"/>
      <c r="V109" s="34"/>
      <c r="W109" s="34"/>
      <c r="X109" s="34"/>
      <c r="Y109" s="34"/>
      <c r="Z109" s="34"/>
      <c r="AA109" s="34"/>
      <c r="AB109" s="34"/>
      <c r="AC109" s="34"/>
      <c r="AD109" s="34"/>
      <c r="AE109" s="34"/>
    </row>
    <row r="110" s="2" customFormat="1" ht="6.96" customHeight="1">
      <c r="A110" s="34"/>
      <c r="B110" s="35"/>
      <c r="C110" s="34"/>
      <c r="D110" s="34"/>
      <c r="E110" s="34"/>
      <c r="F110" s="34"/>
      <c r="G110" s="34"/>
      <c r="H110" s="34"/>
      <c r="I110" s="120"/>
      <c r="J110" s="34"/>
      <c r="K110" s="34"/>
      <c r="L110" s="51"/>
      <c r="S110" s="34"/>
      <c r="T110" s="34"/>
      <c r="U110" s="34"/>
      <c r="V110" s="34"/>
      <c r="W110" s="34"/>
      <c r="X110" s="34"/>
      <c r="Y110" s="34"/>
      <c r="Z110" s="34"/>
      <c r="AA110" s="34"/>
      <c r="AB110" s="34"/>
      <c r="AC110" s="34"/>
      <c r="AD110" s="34"/>
      <c r="AE110" s="34"/>
    </row>
    <row r="111" s="2" customFormat="1" ht="12" customHeight="1">
      <c r="A111" s="34"/>
      <c r="B111" s="35"/>
      <c r="C111" s="28" t="s">
        <v>20</v>
      </c>
      <c r="D111" s="34"/>
      <c r="E111" s="34"/>
      <c r="F111" s="23" t="str">
        <f>F12</f>
        <v>Brno-Maloměřice - Blansko</v>
      </c>
      <c r="G111" s="34"/>
      <c r="H111" s="34"/>
      <c r="I111" s="121" t="s">
        <v>22</v>
      </c>
      <c r="J111" s="65" t="str">
        <f>IF(J12="","",J12)</f>
        <v>5. 2. 2020</v>
      </c>
      <c r="K111" s="34"/>
      <c r="L111" s="51"/>
      <c r="S111" s="34"/>
      <c r="T111" s="34"/>
      <c r="U111" s="34"/>
      <c r="V111" s="34"/>
      <c r="W111" s="34"/>
      <c r="X111" s="34"/>
      <c r="Y111" s="34"/>
      <c r="Z111" s="34"/>
      <c r="AA111" s="34"/>
      <c r="AB111" s="34"/>
      <c r="AC111" s="34"/>
      <c r="AD111" s="34"/>
      <c r="AE111" s="34"/>
    </row>
    <row r="112" s="2" customFormat="1" ht="6.96" customHeight="1">
      <c r="A112" s="34"/>
      <c r="B112" s="35"/>
      <c r="C112" s="34"/>
      <c r="D112" s="34"/>
      <c r="E112" s="34"/>
      <c r="F112" s="34"/>
      <c r="G112" s="34"/>
      <c r="H112" s="34"/>
      <c r="I112" s="120"/>
      <c r="J112" s="34"/>
      <c r="K112" s="34"/>
      <c r="L112" s="51"/>
      <c r="S112" s="34"/>
      <c r="T112" s="34"/>
      <c r="U112" s="34"/>
      <c r="V112" s="34"/>
      <c r="W112" s="34"/>
      <c r="X112" s="34"/>
      <c r="Y112" s="34"/>
      <c r="Z112" s="34"/>
      <c r="AA112" s="34"/>
      <c r="AB112" s="34"/>
      <c r="AC112" s="34"/>
      <c r="AD112" s="34"/>
      <c r="AE112" s="34"/>
    </row>
    <row r="113" s="2" customFormat="1" ht="15.15" customHeight="1">
      <c r="A113" s="34"/>
      <c r="B113" s="35"/>
      <c r="C113" s="28" t="s">
        <v>24</v>
      </c>
      <c r="D113" s="34"/>
      <c r="E113" s="34"/>
      <c r="F113" s="23" t="str">
        <f>E15</f>
        <v>Správa železnic, státní organizace</v>
      </c>
      <c r="G113" s="34"/>
      <c r="H113" s="34"/>
      <c r="I113" s="121" t="s">
        <v>32</v>
      </c>
      <c r="J113" s="32" t="str">
        <f>E21</f>
        <v xml:space="preserve"> </v>
      </c>
      <c r="K113" s="34"/>
      <c r="L113" s="51"/>
      <c r="S113" s="34"/>
      <c r="T113" s="34"/>
      <c r="U113" s="34"/>
      <c r="V113" s="34"/>
      <c r="W113" s="34"/>
      <c r="X113" s="34"/>
      <c r="Y113" s="34"/>
      <c r="Z113" s="34"/>
      <c r="AA113" s="34"/>
      <c r="AB113" s="34"/>
      <c r="AC113" s="34"/>
      <c r="AD113" s="34"/>
      <c r="AE113" s="34"/>
    </row>
    <row r="114" s="2" customFormat="1" ht="15.15" customHeight="1">
      <c r="A114" s="34"/>
      <c r="B114" s="35"/>
      <c r="C114" s="28" t="s">
        <v>30</v>
      </c>
      <c r="D114" s="34"/>
      <c r="E114" s="34"/>
      <c r="F114" s="23" t="str">
        <f>IF(E18="","",E18)</f>
        <v>Vyplň údaj</v>
      </c>
      <c r="G114" s="34"/>
      <c r="H114" s="34"/>
      <c r="I114" s="121" t="s">
        <v>35</v>
      </c>
      <c r="J114" s="32" t="str">
        <f>E24</f>
        <v xml:space="preserve"> </v>
      </c>
      <c r="K114" s="34"/>
      <c r="L114" s="51"/>
      <c r="S114" s="34"/>
      <c r="T114" s="34"/>
      <c r="U114" s="34"/>
      <c r="V114" s="34"/>
      <c r="W114" s="34"/>
      <c r="X114" s="34"/>
      <c r="Y114" s="34"/>
      <c r="Z114" s="34"/>
      <c r="AA114" s="34"/>
      <c r="AB114" s="34"/>
      <c r="AC114" s="34"/>
      <c r="AD114" s="34"/>
      <c r="AE114" s="34"/>
    </row>
    <row r="115" s="2" customFormat="1" ht="10.32" customHeight="1">
      <c r="A115" s="34"/>
      <c r="B115" s="35"/>
      <c r="C115" s="34"/>
      <c r="D115" s="34"/>
      <c r="E115" s="34"/>
      <c r="F115" s="34"/>
      <c r="G115" s="34"/>
      <c r="H115" s="34"/>
      <c r="I115" s="120"/>
      <c r="J115" s="34"/>
      <c r="K115" s="34"/>
      <c r="L115" s="51"/>
      <c r="S115" s="34"/>
      <c r="T115" s="34"/>
      <c r="U115" s="34"/>
      <c r="V115" s="34"/>
      <c r="W115" s="34"/>
      <c r="X115" s="34"/>
      <c r="Y115" s="34"/>
      <c r="Z115" s="34"/>
      <c r="AA115" s="34"/>
      <c r="AB115" s="34"/>
      <c r="AC115" s="34"/>
      <c r="AD115" s="34"/>
      <c r="AE115" s="34"/>
    </row>
    <row r="116" s="11" customFormat="1" ht="29.28" customHeight="1">
      <c r="A116" s="160"/>
      <c r="B116" s="161"/>
      <c r="C116" s="162" t="s">
        <v>106</v>
      </c>
      <c r="D116" s="163" t="s">
        <v>62</v>
      </c>
      <c r="E116" s="163" t="s">
        <v>58</v>
      </c>
      <c r="F116" s="163" t="s">
        <v>59</v>
      </c>
      <c r="G116" s="163" t="s">
        <v>107</v>
      </c>
      <c r="H116" s="163" t="s">
        <v>108</v>
      </c>
      <c r="I116" s="164" t="s">
        <v>109</v>
      </c>
      <c r="J116" s="163" t="s">
        <v>99</v>
      </c>
      <c r="K116" s="165" t="s">
        <v>110</v>
      </c>
      <c r="L116" s="166"/>
      <c r="M116" s="82" t="s">
        <v>1</v>
      </c>
      <c r="N116" s="83" t="s">
        <v>41</v>
      </c>
      <c r="O116" s="83" t="s">
        <v>111</v>
      </c>
      <c r="P116" s="83" t="s">
        <v>112</v>
      </c>
      <c r="Q116" s="83" t="s">
        <v>113</v>
      </c>
      <c r="R116" s="83" t="s">
        <v>114</v>
      </c>
      <c r="S116" s="83" t="s">
        <v>115</v>
      </c>
      <c r="T116" s="84" t="s">
        <v>116</v>
      </c>
      <c r="U116" s="160"/>
      <c r="V116" s="160"/>
      <c r="W116" s="160"/>
      <c r="X116" s="160"/>
      <c r="Y116" s="160"/>
      <c r="Z116" s="160"/>
      <c r="AA116" s="160"/>
      <c r="AB116" s="160"/>
      <c r="AC116" s="160"/>
      <c r="AD116" s="160"/>
      <c r="AE116" s="160"/>
    </row>
    <row r="117" s="2" customFormat="1" ht="22.8" customHeight="1">
      <c r="A117" s="34"/>
      <c r="B117" s="35"/>
      <c r="C117" s="89" t="s">
        <v>117</v>
      </c>
      <c r="D117" s="34"/>
      <c r="E117" s="34"/>
      <c r="F117" s="34"/>
      <c r="G117" s="34"/>
      <c r="H117" s="34"/>
      <c r="I117" s="120"/>
      <c r="J117" s="167">
        <f>BK117</f>
        <v>0</v>
      </c>
      <c r="K117" s="34"/>
      <c r="L117" s="35"/>
      <c r="M117" s="85"/>
      <c r="N117" s="69"/>
      <c r="O117" s="86"/>
      <c r="P117" s="168">
        <f>P118</f>
        <v>0</v>
      </c>
      <c r="Q117" s="86"/>
      <c r="R117" s="168">
        <f>R118</f>
        <v>0</v>
      </c>
      <c r="S117" s="86"/>
      <c r="T117" s="169">
        <f>T118</f>
        <v>0</v>
      </c>
      <c r="U117" s="34"/>
      <c r="V117" s="34"/>
      <c r="W117" s="34"/>
      <c r="X117" s="34"/>
      <c r="Y117" s="34"/>
      <c r="Z117" s="34"/>
      <c r="AA117" s="34"/>
      <c r="AB117" s="34"/>
      <c r="AC117" s="34"/>
      <c r="AD117" s="34"/>
      <c r="AE117" s="34"/>
      <c r="AT117" s="15" t="s">
        <v>76</v>
      </c>
      <c r="AU117" s="15" t="s">
        <v>101</v>
      </c>
      <c r="BK117" s="170">
        <f>BK118</f>
        <v>0</v>
      </c>
    </row>
    <row r="118" s="12" customFormat="1" ht="25.92" customHeight="1">
      <c r="A118" s="12"/>
      <c r="B118" s="171"/>
      <c r="C118" s="12"/>
      <c r="D118" s="172" t="s">
        <v>76</v>
      </c>
      <c r="E118" s="173" t="s">
        <v>385</v>
      </c>
      <c r="F118" s="173" t="s">
        <v>92</v>
      </c>
      <c r="G118" s="12"/>
      <c r="H118" s="12"/>
      <c r="I118" s="174"/>
      <c r="J118" s="175">
        <f>BK118</f>
        <v>0</v>
      </c>
      <c r="K118" s="12"/>
      <c r="L118" s="171"/>
      <c r="M118" s="176"/>
      <c r="N118" s="177"/>
      <c r="O118" s="177"/>
      <c r="P118" s="178">
        <f>SUM(P119:P125)</f>
        <v>0</v>
      </c>
      <c r="Q118" s="177"/>
      <c r="R118" s="178">
        <f>SUM(R119:R125)</f>
        <v>0</v>
      </c>
      <c r="S118" s="177"/>
      <c r="T118" s="179">
        <f>SUM(T119:T125)</f>
        <v>0</v>
      </c>
      <c r="U118" s="12"/>
      <c r="V118" s="12"/>
      <c r="W118" s="12"/>
      <c r="X118" s="12"/>
      <c r="Y118" s="12"/>
      <c r="Z118" s="12"/>
      <c r="AA118" s="12"/>
      <c r="AB118" s="12"/>
      <c r="AC118" s="12"/>
      <c r="AD118" s="12"/>
      <c r="AE118" s="12"/>
      <c r="AR118" s="172" t="s">
        <v>121</v>
      </c>
      <c r="AT118" s="180" t="s">
        <v>76</v>
      </c>
      <c r="AU118" s="180" t="s">
        <v>77</v>
      </c>
      <c r="AY118" s="172" t="s">
        <v>120</v>
      </c>
      <c r="BK118" s="181">
        <f>SUM(BK119:BK125)</f>
        <v>0</v>
      </c>
    </row>
    <row r="119" s="2" customFormat="1" ht="55.5" customHeight="1">
      <c r="A119" s="34"/>
      <c r="B119" s="184"/>
      <c r="C119" s="185" t="s">
        <v>85</v>
      </c>
      <c r="D119" s="185" t="s">
        <v>123</v>
      </c>
      <c r="E119" s="186" t="s">
        <v>386</v>
      </c>
      <c r="F119" s="187" t="s">
        <v>387</v>
      </c>
      <c r="G119" s="188" t="s">
        <v>140</v>
      </c>
      <c r="H119" s="189">
        <v>16</v>
      </c>
      <c r="I119" s="190"/>
      <c r="J119" s="191">
        <f>ROUND(I119*H119,2)</f>
        <v>0</v>
      </c>
      <c r="K119" s="187" t="s">
        <v>127</v>
      </c>
      <c r="L119" s="35"/>
      <c r="M119" s="192" t="s">
        <v>1</v>
      </c>
      <c r="N119" s="193" t="s">
        <v>42</v>
      </c>
      <c r="O119" s="73"/>
      <c r="P119" s="194">
        <f>O119*H119</f>
        <v>0</v>
      </c>
      <c r="Q119" s="194">
        <v>0</v>
      </c>
      <c r="R119" s="194">
        <f>Q119*H119</f>
        <v>0</v>
      </c>
      <c r="S119" s="194">
        <v>0</v>
      </c>
      <c r="T119" s="195">
        <f>S119*H119</f>
        <v>0</v>
      </c>
      <c r="U119" s="34"/>
      <c r="V119" s="34"/>
      <c r="W119" s="34"/>
      <c r="X119" s="34"/>
      <c r="Y119" s="34"/>
      <c r="Z119" s="34"/>
      <c r="AA119" s="34"/>
      <c r="AB119" s="34"/>
      <c r="AC119" s="34"/>
      <c r="AD119" s="34"/>
      <c r="AE119" s="34"/>
      <c r="AR119" s="196" t="s">
        <v>128</v>
      </c>
      <c r="AT119" s="196" t="s">
        <v>123</v>
      </c>
      <c r="AU119" s="196" t="s">
        <v>85</v>
      </c>
      <c r="AY119" s="15" t="s">
        <v>120</v>
      </c>
      <c r="BE119" s="197">
        <f>IF(N119="základní",J119,0)</f>
        <v>0</v>
      </c>
      <c r="BF119" s="197">
        <f>IF(N119="snížená",J119,0)</f>
        <v>0</v>
      </c>
      <c r="BG119" s="197">
        <f>IF(N119="zákl. přenesená",J119,0)</f>
        <v>0</v>
      </c>
      <c r="BH119" s="197">
        <f>IF(N119="sníž. přenesená",J119,0)</f>
        <v>0</v>
      </c>
      <c r="BI119" s="197">
        <f>IF(N119="nulová",J119,0)</f>
        <v>0</v>
      </c>
      <c r="BJ119" s="15" t="s">
        <v>85</v>
      </c>
      <c r="BK119" s="197">
        <f>ROUND(I119*H119,2)</f>
        <v>0</v>
      </c>
      <c r="BL119" s="15" t="s">
        <v>128</v>
      </c>
      <c r="BM119" s="196" t="s">
        <v>388</v>
      </c>
    </row>
    <row r="120" s="2" customFormat="1" ht="33" customHeight="1">
      <c r="A120" s="34"/>
      <c r="B120" s="184"/>
      <c r="C120" s="185" t="s">
        <v>87</v>
      </c>
      <c r="D120" s="185" t="s">
        <v>123</v>
      </c>
      <c r="E120" s="186" t="s">
        <v>389</v>
      </c>
      <c r="F120" s="187" t="s">
        <v>390</v>
      </c>
      <c r="G120" s="188" t="s">
        <v>391</v>
      </c>
      <c r="H120" s="189">
        <v>1</v>
      </c>
      <c r="I120" s="190"/>
      <c r="J120" s="191">
        <f>ROUND(I120*H120,2)</f>
        <v>0</v>
      </c>
      <c r="K120" s="187" t="s">
        <v>127</v>
      </c>
      <c r="L120" s="35"/>
      <c r="M120" s="192" t="s">
        <v>1</v>
      </c>
      <c r="N120" s="193" t="s">
        <v>42</v>
      </c>
      <c r="O120" s="73"/>
      <c r="P120" s="194">
        <f>O120*H120</f>
        <v>0</v>
      </c>
      <c r="Q120" s="194">
        <v>0</v>
      </c>
      <c r="R120" s="194">
        <f>Q120*H120</f>
        <v>0</v>
      </c>
      <c r="S120" s="194">
        <v>0</v>
      </c>
      <c r="T120" s="195">
        <f>S120*H120</f>
        <v>0</v>
      </c>
      <c r="U120" s="34"/>
      <c r="V120" s="34"/>
      <c r="W120" s="34"/>
      <c r="X120" s="34"/>
      <c r="Y120" s="34"/>
      <c r="Z120" s="34"/>
      <c r="AA120" s="34"/>
      <c r="AB120" s="34"/>
      <c r="AC120" s="34"/>
      <c r="AD120" s="34"/>
      <c r="AE120" s="34"/>
      <c r="AR120" s="196" t="s">
        <v>128</v>
      </c>
      <c r="AT120" s="196" t="s">
        <v>123</v>
      </c>
      <c r="AU120" s="196" t="s">
        <v>85</v>
      </c>
      <c r="AY120" s="15" t="s">
        <v>120</v>
      </c>
      <c r="BE120" s="197">
        <f>IF(N120="základní",J120,0)</f>
        <v>0</v>
      </c>
      <c r="BF120" s="197">
        <f>IF(N120="snížená",J120,0)</f>
        <v>0</v>
      </c>
      <c r="BG120" s="197">
        <f>IF(N120="zákl. přenesená",J120,0)</f>
        <v>0</v>
      </c>
      <c r="BH120" s="197">
        <f>IF(N120="sníž. přenesená",J120,0)</f>
        <v>0</v>
      </c>
      <c r="BI120" s="197">
        <f>IF(N120="nulová",J120,0)</f>
        <v>0</v>
      </c>
      <c r="BJ120" s="15" t="s">
        <v>85</v>
      </c>
      <c r="BK120" s="197">
        <f>ROUND(I120*H120,2)</f>
        <v>0</v>
      </c>
      <c r="BL120" s="15" t="s">
        <v>128</v>
      </c>
      <c r="BM120" s="196" t="s">
        <v>392</v>
      </c>
    </row>
    <row r="121" s="2" customFormat="1" ht="44.25" customHeight="1">
      <c r="A121" s="34"/>
      <c r="B121" s="184"/>
      <c r="C121" s="185" t="s">
        <v>134</v>
      </c>
      <c r="D121" s="185" t="s">
        <v>123</v>
      </c>
      <c r="E121" s="186" t="s">
        <v>393</v>
      </c>
      <c r="F121" s="187" t="s">
        <v>394</v>
      </c>
      <c r="G121" s="188" t="s">
        <v>391</v>
      </c>
      <c r="H121" s="189">
        <v>1</v>
      </c>
      <c r="I121" s="190"/>
      <c r="J121" s="191">
        <f>ROUND(I121*H121,2)</f>
        <v>0</v>
      </c>
      <c r="K121" s="187" t="s">
        <v>127</v>
      </c>
      <c r="L121" s="35"/>
      <c r="M121" s="192" t="s">
        <v>1</v>
      </c>
      <c r="N121" s="193" t="s">
        <v>42</v>
      </c>
      <c r="O121" s="73"/>
      <c r="P121" s="194">
        <f>O121*H121</f>
        <v>0</v>
      </c>
      <c r="Q121" s="194">
        <v>0</v>
      </c>
      <c r="R121" s="194">
        <f>Q121*H121</f>
        <v>0</v>
      </c>
      <c r="S121" s="194">
        <v>0</v>
      </c>
      <c r="T121" s="195">
        <f>S121*H121</f>
        <v>0</v>
      </c>
      <c r="U121" s="34"/>
      <c r="V121" s="34"/>
      <c r="W121" s="34"/>
      <c r="X121" s="34"/>
      <c r="Y121" s="34"/>
      <c r="Z121" s="34"/>
      <c r="AA121" s="34"/>
      <c r="AB121" s="34"/>
      <c r="AC121" s="34"/>
      <c r="AD121" s="34"/>
      <c r="AE121" s="34"/>
      <c r="AR121" s="196" t="s">
        <v>128</v>
      </c>
      <c r="AT121" s="196" t="s">
        <v>123</v>
      </c>
      <c r="AU121" s="196" t="s">
        <v>85</v>
      </c>
      <c r="AY121" s="15" t="s">
        <v>120</v>
      </c>
      <c r="BE121" s="197">
        <f>IF(N121="základní",J121,0)</f>
        <v>0</v>
      </c>
      <c r="BF121" s="197">
        <f>IF(N121="snížená",J121,0)</f>
        <v>0</v>
      </c>
      <c r="BG121" s="197">
        <f>IF(N121="zákl. přenesená",J121,0)</f>
        <v>0</v>
      </c>
      <c r="BH121" s="197">
        <f>IF(N121="sníž. přenesená",J121,0)</f>
        <v>0</v>
      </c>
      <c r="BI121" s="197">
        <f>IF(N121="nulová",J121,0)</f>
        <v>0</v>
      </c>
      <c r="BJ121" s="15" t="s">
        <v>85</v>
      </c>
      <c r="BK121" s="197">
        <f>ROUND(I121*H121,2)</f>
        <v>0</v>
      </c>
      <c r="BL121" s="15" t="s">
        <v>128</v>
      </c>
      <c r="BM121" s="196" t="s">
        <v>395</v>
      </c>
    </row>
    <row r="122" s="2" customFormat="1" ht="33" customHeight="1">
      <c r="A122" s="34"/>
      <c r="B122" s="184"/>
      <c r="C122" s="185" t="s">
        <v>128</v>
      </c>
      <c r="D122" s="185" t="s">
        <v>123</v>
      </c>
      <c r="E122" s="186" t="s">
        <v>396</v>
      </c>
      <c r="F122" s="187" t="s">
        <v>397</v>
      </c>
      <c r="G122" s="188" t="s">
        <v>391</v>
      </c>
      <c r="H122" s="189">
        <v>1</v>
      </c>
      <c r="I122" s="190"/>
      <c r="J122" s="191">
        <f>ROUND(I122*H122,2)</f>
        <v>0</v>
      </c>
      <c r="K122" s="187" t="s">
        <v>127</v>
      </c>
      <c r="L122" s="35"/>
      <c r="M122" s="192" t="s">
        <v>1</v>
      </c>
      <c r="N122" s="193" t="s">
        <v>42</v>
      </c>
      <c r="O122" s="73"/>
      <c r="P122" s="194">
        <f>O122*H122</f>
        <v>0</v>
      </c>
      <c r="Q122" s="194">
        <v>0</v>
      </c>
      <c r="R122" s="194">
        <f>Q122*H122</f>
        <v>0</v>
      </c>
      <c r="S122" s="194">
        <v>0</v>
      </c>
      <c r="T122" s="195">
        <f>S122*H122</f>
        <v>0</v>
      </c>
      <c r="U122" s="34"/>
      <c r="V122" s="34"/>
      <c r="W122" s="34"/>
      <c r="X122" s="34"/>
      <c r="Y122" s="34"/>
      <c r="Z122" s="34"/>
      <c r="AA122" s="34"/>
      <c r="AB122" s="34"/>
      <c r="AC122" s="34"/>
      <c r="AD122" s="34"/>
      <c r="AE122" s="34"/>
      <c r="AR122" s="196" t="s">
        <v>128</v>
      </c>
      <c r="AT122" s="196" t="s">
        <v>123</v>
      </c>
      <c r="AU122" s="196" t="s">
        <v>85</v>
      </c>
      <c r="AY122" s="15" t="s">
        <v>120</v>
      </c>
      <c r="BE122" s="197">
        <f>IF(N122="základní",J122,0)</f>
        <v>0</v>
      </c>
      <c r="BF122" s="197">
        <f>IF(N122="snížená",J122,0)</f>
        <v>0</v>
      </c>
      <c r="BG122" s="197">
        <f>IF(N122="zákl. přenesená",J122,0)</f>
        <v>0</v>
      </c>
      <c r="BH122" s="197">
        <f>IF(N122="sníž. přenesená",J122,0)</f>
        <v>0</v>
      </c>
      <c r="BI122" s="197">
        <f>IF(N122="nulová",J122,0)</f>
        <v>0</v>
      </c>
      <c r="BJ122" s="15" t="s">
        <v>85</v>
      </c>
      <c r="BK122" s="197">
        <f>ROUND(I122*H122,2)</f>
        <v>0</v>
      </c>
      <c r="BL122" s="15" t="s">
        <v>128</v>
      </c>
      <c r="BM122" s="196" t="s">
        <v>398</v>
      </c>
    </row>
    <row r="123" s="2" customFormat="1" ht="33" customHeight="1">
      <c r="A123" s="34"/>
      <c r="B123" s="184"/>
      <c r="C123" s="185" t="s">
        <v>121</v>
      </c>
      <c r="D123" s="185" t="s">
        <v>123</v>
      </c>
      <c r="E123" s="186" t="s">
        <v>399</v>
      </c>
      <c r="F123" s="187" t="s">
        <v>400</v>
      </c>
      <c r="G123" s="188" t="s">
        <v>391</v>
      </c>
      <c r="H123" s="189">
        <v>1</v>
      </c>
      <c r="I123" s="190"/>
      <c r="J123" s="191">
        <f>ROUND(I123*H123,2)</f>
        <v>0</v>
      </c>
      <c r="K123" s="187" t="s">
        <v>127</v>
      </c>
      <c r="L123" s="35"/>
      <c r="M123" s="192" t="s">
        <v>1</v>
      </c>
      <c r="N123" s="193" t="s">
        <v>42</v>
      </c>
      <c r="O123" s="73"/>
      <c r="P123" s="194">
        <f>O123*H123</f>
        <v>0</v>
      </c>
      <c r="Q123" s="194">
        <v>0</v>
      </c>
      <c r="R123" s="194">
        <f>Q123*H123</f>
        <v>0</v>
      </c>
      <c r="S123" s="194">
        <v>0</v>
      </c>
      <c r="T123" s="195">
        <f>S123*H123</f>
        <v>0</v>
      </c>
      <c r="U123" s="34"/>
      <c r="V123" s="34"/>
      <c r="W123" s="34"/>
      <c r="X123" s="34"/>
      <c r="Y123" s="34"/>
      <c r="Z123" s="34"/>
      <c r="AA123" s="34"/>
      <c r="AB123" s="34"/>
      <c r="AC123" s="34"/>
      <c r="AD123" s="34"/>
      <c r="AE123" s="34"/>
      <c r="AR123" s="196" t="s">
        <v>128</v>
      </c>
      <c r="AT123" s="196" t="s">
        <v>123</v>
      </c>
      <c r="AU123" s="196" t="s">
        <v>85</v>
      </c>
      <c r="AY123" s="15" t="s">
        <v>120</v>
      </c>
      <c r="BE123" s="197">
        <f>IF(N123="základní",J123,0)</f>
        <v>0</v>
      </c>
      <c r="BF123" s="197">
        <f>IF(N123="snížená",J123,0)</f>
        <v>0</v>
      </c>
      <c r="BG123" s="197">
        <f>IF(N123="zákl. přenesená",J123,0)</f>
        <v>0</v>
      </c>
      <c r="BH123" s="197">
        <f>IF(N123="sníž. přenesená",J123,0)</f>
        <v>0</v>
      </c>
      <c r="BI123" s="197">
        <f>IF(N123="nulová",J123,0)</f>
        <v>0</v>
      </c>
      <c r="BJ123" s="15" t="s">
        <v>85</v>
      </c>
      <c r="BK123" s="197">
        <f>ROUND(I123*H123,2)</f>
        <v>0</v>
      </c>
      <c r="BL123" s="15" t="s">
        <v>128</v>
      </c>
      <c r="BM123" s="196" t="s">
        <v>401</v>
      </c>
    </row>
    <row r="124" s="2" customFormat="1" ht="21.75" customHeight="1">
      <c r="A124" s="34"/>
      <c r="B124" s="184"/>
      <c r="C124" s="185" t="s">
        <v>142</v>
      </c>
      <c r="D124" s="185" t="s">
        <v>123</v>
      </c>
      <c r="E124" s="186" t="s">
        <v>402</v>
      </c>
      <c r="F124" s="187" t="s">
        <v>403</v>
      </c>
      <c r="G124" s="188" t="s">
        <v>391</v>
      </c>
      <c r="H124" s="189">
        <v>1</v>
      </c>
      <c r="I124" s="190"/>
      <c r="J124" s="191">
        <f>ROUND(I124*H124,2)</f>
        <v>0</v>
      </c>
      <c r="K124" s="187" t="s">
        <v>127</v>
      </c>
      <c r="L124" s="35"/>
      <c r="M124" s="192" t="s">
        <v>1</v>
      </c>
      <c r="N124" s="193" t="s">
        <v>42</v>
      </c>
      <c r="O124" s="73"/>
      <c r="P124" s="194">
        <f>O124*H124</f>
        <v>0</v>
      </c>
      <c r="Q124" s="194">
        <v>0</v>
      </c>
      <c r="R124" s="194">
        <f>Q124*H124</f>
        <v>0</v>
      </c>
      <c r="S124" s="194">
        <v>0</v>
      </c>
      <c r="T124" s="195">
        <f>S124*H124</f>
        <v>0</v>
      </c>
      <c r="U124" s="34"/>
      <c r="V124" s="34"/>
      <c r="W124" s="34"/>
      <c r="X124" s="34"/>
      <c r="Y124" s="34"/>
      <c r="Z124" s="34"/>
      <c r="AA124" s="34"/>
      <c r="AB124" s="34"/>
      <c r="AC124" s="34"/>
      <c r="AD124" s="34"/>
      <c r="AE124" s="34"/>
      <c r="AR124" s="196" t="s">
        <v>128</v>
      </c>
      <c r="AT124" s="196" t="s">
        <v>123</v>
      </c>
      <c r="AU124" s="196" t="s">
        <v>85</v>
      </c>
      <c r="AY124" s="15" t="s">
        <v>120</v>
      </c>
      <c r="BE124" s="197">
        <f>IF(N124="základní",J124,0)</f>
        <v>0</v>
      </c>
      <c r="BF124" s="197">
        <f>IF(N124="snížená",J124,0)</f>
        <v>0</v>
      </c>
      <c r="BG124" s="197">
        <f>IF(N124="zákl. přenesená",J124,0)</f>
        <v>0</v>
      </c>
      <c r="BH124" s="197">
        <f>IF(N124="sníž. přenesená",J124,0)</f>
        <v>0</v>
      </c>
      <c r="BI124" s="197">
        <f>IF(N124="nulová",J124,0)</f>
        <v>0</v>
      </c>
      <c r="BJ124" s="15" t="s">
        <v>85</v>
      </c>
      <c r="BK124" s="197">
        <f>ROUND(I124*H124,2)</f>
        <v>0</v>
      </c>
      <c r="BL124" s="15" t="s">
        <v>128</v>
      </c>
      <c r="BM124" s="196" t="s">
        <v>404</v>
      </c>
    </row>
    <row r="125" s="2" customFormat="1" ht="44.25" customHeight="1">
      <c r="A125" s="34"/>
      <c r="B125" s="184"/>
      <c r="C125" s="185" t="s">
        <v>147</v>
      </c>
      <c r="D125" s="185" t="s">
        <v>123</v>
      </c>
      <c r="E125" s="186" t="s">
        <v>405</v>
      </c>
      <c r="F125" s="187" t="s">
        <v>406</v>
      </c>
      <c r="G125" s="188" t="s">
        <v>132</v>
      </c>
      <c r="H125" s="189">
        <v>7200</v>
      </c>
      <c r="I125" s="190"/>
      <c r="J125" s="191">
        <f>ROUND(I125*H125,2)</f>
        <v>0</v>
      </c>
      <c r="K125" s="187" t="s">
        <v>127</v>
      </c>
      <c r="L125" s="35"/>
      <c r="M125" s="208" t="s">
        <v>1</v>
      </c>
      <c r="N125" s="209" t="s">
        <v>42</v>
      </c>
      <c r="O125" s="210"/>
      <c r="P125" s="211">
        <f>O125*H125</f>
        <v>0</v>
      </c>
      <c r="Q125" s="211">
        <v>0</v>
      </c>
      <c r="R125" s="211">
        <f>Q125*H125</f>
        <v>0</v>
      </c>
      <c r="S125" s="211">
        <v>0</v>
      </c>
      <c r="T125" s="212">
        <f>S125*H125</f>
        <v>0</v>
      </c>
      <c r="U125" s="34"/>
      <c r="V125" s="34"/>
      <c r="W125" s="34"/>
      <c r="X125" s="34"/>
      <c r="Y125" s="34"/>
      <c r="Z125" s="34"/>
      <c r="AA125" s="34"/>
      <c r="AB125" s="34"/>
      <c r="AC125" s="34"/>
      <c r="AD125" s="34"/>
      <c r="AE125" s="34"/>
      <c r="AR125" s="196" t="s">
        <v>128</v>
      </c>
      <c r="AT125" s="196" t="s">
        <v>123</v>
      </c>
      <c r="AU125" s="196" t="s">
        <v>85</v>
      </c>
      <c r="AY125" s="15" t="s">
        <v>120</v>
      </c>
      <c r="BE125" s="197">
        <f>IF(N125="základní",J125,0)</f>
        <v>0</v>
      </c>
      <c r="BF125" s="197">
        <f>IF(N125="snížená",J125,0)</f>
        <v>0</v>
      </c>
      <c r="BG125" s="197">
        <f>IF(N125="zákl. přenesená",J125,0)</f>
        <v>0</v>
      </c>
      <c r="BH125" s="197">
        <f>IF(N125="sníž. přenesená",J125,0)</f>
        <v>0</v>
      </c>
      <c r="BI125" s="197">
        <f>IF(N125="nulová",J125,0)</f>
        <v>0</v>
      </c>
      <c r="BJ125" s="15" t="s">
        <v>85</v>
      </c>
      <c r="BK125" s="197">
        <f>ROUND(I125*H125,2)</f>
        <v>0</v>
      </c>
      <c r="BL125" s="15" t="s">
        <v>128</v>
      </c>
      <c r="BM125" s="196" t="s">
        <v>407</v>
      </c>
    </row>
    <row r="126" s="2" customFormat="1" ht="6.96" customHeight="1">
      <c r="A126" s="34"/>
      <c r="B126" s="56"/>
      <c r="C126" s="57"/>
      <c r="D126" s="57"/>
      <c r="E126" s="57"/>
      <c r="F126" s="57"/>
      <c r="G126" s="57"/>
      <c r="H126" s="57"/>
      <c r="I126" s="144"/>
      <c r="J126" s="57"/>
      <c r="K126" s="57"/>
      <c r="L126" s="35"/>
      <c r="M126" s="34"/>
      <c r="O126" s="34"/>
      <c r="P126" s="34"/>
      <c r="Q126" s="34"/>
      <c r="R126" s="34"/>
      <c r="S126" s="34"/>
      <c r="T126" s="34"/>
      <c r="U126" s="34"/>
      <c r="V126" s="34"/>
      <c r="W126" s="34"/>
      <c r="X126" s="34"/>
      <c r="Y126" s="34"/>
      <c r="Z126" s="34"/>
      <c r="AA126" s="34"/>
      <c r="AB126" s="34"/>
      <c r="AC126" s="34"/>
      <c r="AD126" s="34"/>
      <c r="AE126" s="34"/>
    </row>
  </sheetData>
  <autoFilter ref="C116:K125"/>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Šiške Vladimír, Ing.</dc:creator>
  <cp:lastModifiedBy>Šiške Vladimír, Ing.</cp:lastModifiedBy>
  <dcterms:created xsi:type="dcterms:W3CDTF">2020-02-12T05:38:38Z</dcterms:created>
  <dcterms:modified xsi:type="dcterms:W3CDTF">2020-02-12T05:38:40Z</dcterms:modified>
</cp:coreProperties>
</file>